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3 - POLE TRAVAIL\08 - RELATION COMMERCIALE\01 - ESAT-EA\ANIMATIONS VENTES\2024\"/>
    </mc:Choice>
  </mc:AlternateContent>
  <xr:revisionPtr revIDLastSave="0" documentId="13_ncr:1_{87876F30-79EF-44C7-9C42-71A2E858647D}" xr6:coauthVersionLast="36" xr6:coauthVersionMax="36" xr10:uidLastSave="{00000000-0000-0000-0000-000000000000}"/>
  <bookViews>
    <workbookView xWindow="0" yWindow="0" windowWidth="25200" windowHeight="11850" xr2:uid="{00000000-000D-0000-FFFF-FFFF00000000}"/>
  </bookViews>
  <sheets>
    <sheet name="Feuil1" sheetId="1" r:id="rId1"/>
    <sheet name="Feuil2" sheetId="2" r:id="rId2"/>
  </sheets>
  <definedNames>
    <definedName name="_xlnm.Print_Area" localSheetId="0">Feuil1!$A$1:$S$115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2" l="1"/>
  <c r="E9" i="2"/>
  <c r="F9" i="2"/>
  <c r="G9" i="2"/>
  <c r="G8" i="2"/>
  <c r="F8" i="2"/>
  <c r="F7" i="2"/>
  <c r="G7" i="2"/>
  <c r="G6" i="2"/>
  <c r="G5" i="2"/>
  <c r="D8" i="2"/>
  <c r="D7" i="2"/>
  <c r="D5" i="2"/>
  <c r="C9" i="2"/>
  <c r="C8" i="2"/>
  <c r="C7" i="2"/>
  <c r="C6" i="2"/>
  <c r="C5" i="2"/>
  <c r="S94" i="1" l="1"/>
  <c r="P87" i="1"/>
  <c r="S95" i="1" l="1"/>
  <c r="S96" i="1"/>
  <c r="S97" i="1"/>
  <c r="S98" i="1"/>
  <c r="S99" i="1"/>
  <c r="S100" i="1"/>
  <c r="S101" i="1"/>
  <c r="S102" i="1"/>
  <c r="S103" i="1"/>
  <c r="S82" i="1"/>
  <c r="S83" i="1"/>
  <c r="S84" i="1"/>
  <c r="S85" i="1"/>
  <c r="S86" i="1"/>
  <c r="S87" i="1"/>
  <c r="S88" i="1"/>
  <c r="S89" i="1"/>
  <c r="S90" i="1"/>
  <c r="S91" i="1"/>
  <c r="S92" i="1"/>
  <c r="S81" i="1"/>
  <c r="S77" i="1"/>
  <c r="S78" i="1"/>
  <c r="S79" i="1"/>
  <c r="S76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59" i="1"/>
  <c r="S53" i="1"/>
  <c r="S54" i="1"/>
  <c r="S55" i="1"/>
  <c r="S52" i="1"/>
  <c r="S42" i="1"/>
  <c r="S43" i="1"/>
  <c r="S44" i="1"/>
  <c r="S45" i="1"/>
  <c r="S46" i="1"/>
  <c r="S47" i="1"/>
  <c r="S48" i="1"/>
  <c r="S49" i="1"/>
  <c r="S50" i="1"/>
  <c r="S41" i="1"/>
  <c r="S26" i="1"/>
  <c r="S27" i="1"/>
  <c r="S28" i="1"/>
  <c r="S29" i="1"/>
  <c r="S30" i="1"/>
  <c r="S31" i="1"/>
  <c r="S36" i="1"/>
  <c r="S37" i="1"/>
  <c r="S38" i="1"/>
  <c r="S39" i="1"/>
  <c r="S25" i="1"/>
  <c r="S17" i="1"/>
  <c r="S18" i="1"/>
  <c r="S19" i="1"/>
  <c r="S20" i="1"/>
  <c r="S21" i="1"/>
  <c r="S22" i="1"/>
  <c r="S23" i="1"/>
  <c r="S16" i="1"/>
  <c r="P95" i="1"/>
  <c r="P96" i="1"/>
  <c r="P97" i="1"/>
  <c r="P98" i="1"/>
  <c r="P99" i="1"/>
  <c r="P100" i="1"/>
  <c r="P101" i="1"/>
  <c r="P102" i="1"/>
  <c r="P103" i="1"/>
  <c r="P94" i="1"/>
  <c r="P82" i="1"/>
  <c r="P83" i="1"/>
  <c r="P84" i="1"/>
  <c r="P85" i="1"/>
  <c r="P86" i="1"/>
  <c r="P88" i="1"/>
  <c r="P89" i="1"/>
  <c r="P90" i="1"/>
  <c r="P91" i="1"/>
  <c r="P92" i="1"/>
  <c r="P81" i="1"/>
  <c r="P77" i="1"/>
  <c r="P78" i="1"/>
  <c r="P79" i="1"/>
  <c r="P76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59" i="1"/>
  <c r="P53" i="1"/>
  <c r="P54" i="1"/>
  <c r="P55" i="1"/>
  <c r="P52" i="1"/>
  <c r="P42" i="1"/>
  <c r="P43" i="1"/>
  <c r="P44" i="1"/>
  <c r="P45" i="1"/>
  <c r="P46" i="1"/>
  <c r="P47" i="1"/>
  <c r="P48" i="1"/>
  <c r="P49" i="1"/>
  <c r="P50" i="1"/>
  <c r="P41" i="1"/>
  <c r="P26" i="1"/>
  <c r="P27" i="1"/>
  <c r="P28" i="1"/>
  <c r="P29" i="1"/>
  <c r="P30" i="1"/>
  <c r="P31" i="1"/>
  <c r="P36" i="1"/>
  <c r="P37" i="1"/>
  <c r="P38" i="1"/>
  <c r="P39" i="1"/>
  <c r="P25" i="1"/>
  <c r="P17" i="1"/>
  <c r="P18" i="1"/>
  <c r="P19" i="1"/>
  <c r="P20" i="1"/>
  <c r="P21" i="1"/>
  <c r="P22" i="1"/>
  <c r="P23" i="1"/>
  <c r="P16" i="1"/>
  <c r="R35" i="1" l="1"/>
  <c r="R34" i="1"/>
  <c r="R33" i="1"/>
  <c r="R32" i="1"/>
  <c r="P32" i="1" l="1"/>
  <c r="S32" i="1"/>
  <c r="P33" i="1"/>
  <c r="S33" i="1"/>
  <c r="S34" i="1"/>
  <c r="P34" i="1"/>
  <c r="S35" i="1"/>
  <c r="P35" i="1"/>
  <c r="S104" i="1" l="1"/>
</calcChain>
</file>

<file path=xl/sharedStrings.xml><?xml version="1.0" encoding="utf-8"?>
<sst xmlns="http://schemas.openxmlformats.org/spreadsheetml/2006/main" count="139" uniqueCount="133">
  <si>
    <t>ESAT de l'Apaei de Caen</t>
  </si>
  <si>
    <t>Site de Colombelles</t>
  </si>
  <si>
    <t>ZAC Lazzaro - Rue de l'Europe</t>
  </si>
  <si>
    <t>14460 COLOMBELLES</t>
  </si>
  <si>
    <t>Tél : 02 31 52 17 05</t>
  </si>
  <si>
    <t>Fax : 02 31 52 50 71</t>
  </si>
  <si>
    <t>Mail : esat-colombelles@apaei-caen.org</t>
  </si>
  <si>
    <t>Site: www.gourmhandises.apaei-caen.org</t>
  </si>
  <si>
    <t>DESIGNATION</t>
  </si>
  <si>
    <t>Les Sachets Chocolats</t>
  </si>
  <si>
    <t>Sachet de Feuilles de Houx Noires 100g</t>
  </si>
  <si>
    <t>Sachet de Grignotines panachées 100g</t>
  </si>
  <si>
    <t>Sachet de Chocolats assortis 150g</t>
  </si>
  <si>
    <t>Sachet de Bouchées Pralinées 100g</t>
  </si>
  <si>
    <t>Sachet de Mendiants assortis 100g</t>
  </si>
  <si>
    <t>Sachet d'Orangettes 100g</t>
  </si>
  <si>
    <t>Sachet de Friture assortie 150g</t>
  </si>
  <si>
    <t>Sachet de Napolitains 100g</t>
  </si>
  <si>
    <t>Assortiment de Mendiants 190g</t>
  </si>
  <si>
    <t>Assortiment de Chocolats Normands 200g</t>
  </si>
  <si>
    <t>Ballotin de chocolats assortis 100g</t>
  </si>
  <si>
    <t>Ballotin de chocolats assortis 250g</t>
  </si>
  <si>
    <t>Ballotin de chocolats assortis 375g</t>
  </si>
  <si>
    <t>Ballotin de chocolats assortis 500g</t>
  </si>
  <si>
    <t>Ballotin de chocolats assortis 750g</t>
  </si>
  <si>
    <t>Barquette gourmande 200g</t>
  </si>
  <si>
    <t>Barquette gourmande 350g</t>
  </si>
  <si>
    <t>Les Tablettes Gourmandes</t>
  </si>
  <si>
    <t>La Pralinée Lait 100g</t>
  </si>
  <si>
    <t>La Pralinée Noire 100g</t>
  </si>
  <si>
    <t>Tablette Eclats de caramel 98g</t>
  </si>
  <si>
    <t>Tablette Gingembre noire 110g</t>
  </si>
  <si>
    <t>Tablette Moka noire 98g</t>
  </si>
  <si>
    <t>Tablette Millefruits Blanche 140g</t>
  </si>
  <si>
    <t>Tablette Millefruits Noire 140g</t>
  </si>
  <si>
    <t>Tablette Millefruits Lait 140g</t>
  </si>
  <si>
    <t>Tablette Boules Crunchy Noire 120g</t>
  </si>
  <si>
    <t>Tablette Boules Crunchy Lait 120g</t>
  </si>
  <si>
    <t>Les Tablettes Dégustation</t>
  </si>
  <si>
    <t>Accord Parfait 2 Origines Lait 98g</t>
  </si>
  <si>
    <t>Accord Parfait 1 Origine Blanche 98g</t>
  </si>
  <si>
    <t>Tablette Plantation, Villa Gracinda Noire 98g</t>
  </si>
  <si>
    <t>Garniture Cabosse</t>
  </si>
  <si>
    <t>Feuilles de Houx</t>
  </si>
  <si>
    <t>Crunchy</t>
  </si>
  <si>
    <t>Grignotines</t>
  </si>
  <si>
    <t>Millefruits</t>
  </si>
  <si>
    <t>Mendiants</t>
  </si>
  <si>
    <t>Date de la commande :</t>
  </si>
  <si>
    <t>Commande à retirer le :</t>
  </si>
  <si>
    <t>Quantité</t>
  </si>
  <si>
    <t>Prix unitaire
TTC</t>
  </si>
  <si>
    <t>TOTAL TTC</t>
  </si>
  <si>
    <t>Les Sachets Biscuits Sucrés</t>
  </si>
  <si>
    <t>Sablés de Caen nature 100g</t>
  </si>
  <si>
    <t>Sablés de Caen aux Eclats de caramel 100g</t>
  </si>
  <si>
    <t>Sablés de Caen Cannelle 100g</t>
  </si>
  <si>
    <t>Sablés enrobés au chocolat noir 100g</t>
  </si>
  <si>
    <t>Sablés enrobés au chocolat lait 100g</t>
  </si>
  <si>
    <t>Spéculoos 100g</t>
  </si>
  <si>
    <t>Cookies 100g</t>
  </si>
  <si>
    <t>Palets 100g</t>
  </si>
  <si>
    <t>Diamants 100g</t>
  </si>
  <si>
    <t>Sablés nature 100g</t>
  </si>
  <si>
    <t>Le plaisir gourmand 100g</t>
  </si>
  <si>
    <t>Petits Fours - Palet praliné noisette 100g</t>
  </si>
  <si>
    <t>Petits Fours - Palet praliné pistache 100g</t>
  </si>
  <si>
    <t>Petits Fours - Palet praliné sésame 100g</t>
  </si>
  <si>
    <t>Barquette de Biscuits assortis 300g</t>
  </si>
  <si>
    <t>Barquette de Biscuits assortis 500g</t>
  </si>
  <si>
    <t>Crackers Curry 80g</t>
  </si>
  <si>
    <t>Crackers Chorizo 80g</t>
  </si>
  <si>
    <t>Crackers Parmesan 80g</t>
  </si>
  <si>
    <t>Crackers Nature 80g</t>
  </si>
  <si>
    <t>Plateau Normand</t>
  </si>
  <si>
    <t xml:space="preserve">Mix cookie </t>
  </si>
  <si>
    <t>Mix cookie sans gluten</t>
  </si>
  <si>
    <t>Confiserie</t>
  </si>
  <si>
    <t>Pâte à tartiner Gourm'hand Chocolat Noisettes 200g</t>
  </si>
  <si>
    <t>Praliné noisettes 200g</t>
  </si>
  <si>
    <t>Sauci'choc 150g</t>
  </si>
  <si>
    <t>Douceurs à offrir 6 Bouchées 45g</t>
  </si>
  <si>
    <t>Les Chocolats Assortis</t>
  </si>
  <si>
    <t>Douceurs à offrir 3 Bouchées 25g</t>
  </si>
  <si>
    <t>Accord Parfait 5 Origines Noire 98g - Exclusivité Gourm'handi'ses</t>
  </si>
  <si>
    <t>Les Sachets Biscuits Salés</t>
  </si>
  <si>
    <t>Les plateaux 100% Gourm'handi'ses</t>
  </si>
  <si>
    <t>Plateau Panaché</t>
  </si>
  <si>
    <t>Plateau Mixte</t>
  </si>
  <si>
    <t>Plateau Chocolats</t>
  </si>
  <si>
    <t>Plateau Biscuits sucrés</t>
  </si>
  <si>
    <t>Plateau "Tout noir"</t>
  </si>
  <si>
    <t>Plateau "Tout Lait"</t>
  </si>
  <si>
    <t>Plateau Praliné</t>
  </si>
  <si>
    <t>Plateau "Plaisir d'offrir"</t>
  </si>
  <si>
    <t>Plateau "Grand Plaisir d'offrir"</t>
  </si>
  <si>
    <t>Plateau Crackers</t>
  </si>
  <si>
    <t>Plateau 100% Gourm'handi'ses</t>
  </si>
  <si>
    <t>Nom/ Raison sociale :</t>
  </si>
  <si>
    <t>Adresse :</t>
  </si>
  <si>
    <t xml:space="preserve">Code Postal : </t>
  </si>
  <si>
    <t>Ville :</t>
  </si>
  <si>
    <t>Tél :</t>
  </si>
  <si>
    <t>Mail :</t>
  </si>
  <si>
    <t>Normandie</t>
  </si>
  <si>
    <t>Nouvelle Aquitaine ; Occitanie</t>
  </si>
  <si>
    <t>0-500</t>
  </si>
  <si>
    <t>501-1000</t>
  </si>
  <si>
    <t>1001-3000</t>
  </si>
  <si>
    <t>3001-5000</t>
  </si>
  <si>
    <t>5000 et plus</t>
  </si>
  <si>
    <t>Bretagne / Pays de La Loire / 
Centre Val de Loire</t>
  </si>
  <si>
    <t>Bourgogne/
France-Comté/
Grand Est/ 
IDF/ Hauts de France</t>
  </si>
  <si>
    <t>Auvergne rhône-Alpes/ Provence- Alpes - Côte d'Azur</t>
  </si>
  <si>
    <t>Frais de port en fonction de la région</t>
  </si>
  <si>
    <t>Montant de la
facture €</t>
  </si>
  <si>
    <t>La Chocolaterie</t>
  </si>
  <si>
    <t>La Biscuiterie</t>
  </si>
  <si>
    <t>La Confiserie</t>
  </si>
  <si>
    <t>Caramel au beurre salé 200g</t>
  </si>
  <si>
    <t>Frui'handi'z  unité (0,30cts d'€) ou boite 150g</t>
  </si>
  <si>
    <t>Handi'balls crispy 110g</t>
  </si>
  <si>
    <t>Handi'balls noisette 110g</t>
  </si>
  <si>
    <t xml:space="preserve">Les Florentins chocolat lait / noir 100g </t>
  </si>
  <si>
    <t>TVA</t>
  </si>
  <si>
    <t>Prix unitaire HT</t>
  </si>
  <si>
    <t>Pour les PROFESSIONNELS</t>
  </si>
  <si>
    <r>
      <t xml:space="preserve">Cabosse Surprise Lait 310g - </t>
    </r>
    <r>
      <rPr>
        <u/>
        <sz val="11"/>
        <rFont val="Calibri"/>
        <family val="2"/>
      </rPr>
      <t>Garniture au choix</t>
    </r>
  </si>
  <si>
    <r>
      <t xml:space="preserve">Cabosse Surprise Noire 310g- </t>
    </r>
    <r>
      <rPr>
        <u/>
        <sz val="11"/>
        <rFont val="Calibri"/>
        <family val="2"/>
      </rPr>
      <t>Garniture au choix</t>
    </r>
  </si>
  <si>
    <r>
      <t xml:space="preserve">Le chocolat Noir à casser 400g - </t>
    </r>
    <r>
      <rPr>
        <u/>
        <sz val="11"/>
        <rFont val="Calibri"/>
        <family val="2"/>
      </rPr>
      <t>Garniture au choix</t>
    </r>
  </si>
  <si>
    <r>
      <t xml:space="preserve">Le chocolat Lait à casser 400g  - </t>
    </r>
    <r>
      <rPr>
        <u/>
        <sz val="11"/>
        <rFont val="Calibri"/>
        <family val="2"/>
      </rPr>
      <t>Garniture au choix</t>
    </r>
  </si>
  <si>
    <t>Les plateaux</t>
  </si>
  <si>
    <t>BON DE COMMANDE 2023 - 2024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</si>
</sst>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name val="Comic Sans MS"/>
      <family val="4"/>
    </font>
    <font>
      <b/>
      <sz val="9"/>
      <name val="Arial"/>
      <family val="2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i/>
      <sz val="8"/>
      <name val="Comic Sans MS"/>
      <family val="4"/>
    </font>
    <font>
      <b/>
      <sz val="7"/>
      <name val="Arial"/>
      <family val="2"/>
    </font>
    <font>
      <b/>
      <u/>
      <sz val="8"/>
      <name val="Comic Sans MS"/>
      <family val="4"/>
    </font>
    <font>
      <b/>
      <u/>
      <sz val="10"/>
      <name val="Comic Sans MS"/>
      <family val="4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6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omic Sans MS"/>
      <family val="4"/>
    </font>
    <font>
      <b/>
      <shadow/>
      <sz val="16"/>
      <color rgb="FF000000"/>
      <name val="Comic Sans MS"/>
      <family val="4"/>
    </font>
    <font>
      <b/>
      <sz val="11"/>
      <name val="Arial"/>
      <family val="2"/>
    </font>
    <font>
      <b/>
      <sz val="12"/>
      <name val="Arial"/>
      <family val="2"/>
    </font>
    <font>
      <i/>
      <sz val="11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2"/>
      <name val="Arial"/>
      <family val="2"/>
    </font>
    <font>
      <b/>
      <sz val="12"/>
      <name val="Calibri"/>
      <family val="2"/>
    </font>
    <font>
      <sz val="9"/>
      <name val="Arial"/>
      <family val="2"/>
    </font>
    <font>
      <u/>
      <sz val="11"/>
      <name val="Calibri"/>
      <family val="2"/>
    </font>
    <font>
      <sz val="9"/>
      <name val="Comic Sans MS"/>
      <family val="4"/>
    </font>
  </fonts>
  <fills count="12">
    <fill>
      <patternFill patternType="none"/>
    </fill>
    <fill>
      <patternFill patternType="gray125"/>
    </fill>
    <fill>
      <patternFill patternType="solid">
        <fgColor rgb="FFC2D59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BE98C6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9" fontId="16" fillId="0" borderId="0" applyFont="0" applyFill="0" applyBorder="0" applyAlignment="0" applyProtection="0"/>
  </cellStyleXfs>
  <cellXfs count="163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1" fillId="0" borderId="0" xfId="0" applyFont="1"/>
    <xf numFmtId="0" fontId="2" fillId="0" borderId="0" xfId="0" applyFont="1"/>
    <xf numFmtId="0" fontId="4" fillId="0" borderId="0" xfId="0" applyFont="1"/>
    <xf numFmtId="0" fontId="6" fillId="3" borderId="10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6" fillId="3" borderId="11" xfId="0" applyFont="1" applyFill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9" fillId="0" borderId="0" xfId="0" applyFont="1"/>
    <xf numFmtId="0" fontId="1" fillId="0" borderId="0" xfId="0" applyFont="1" applyProtection="1">
      <protection locked="0"/>
    </xf>
    <xf numFmtId="0" fontId="10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3" fillId="0" borderId="0" xfId="0" applyFont="1" applyProtection="1">
      <protection locked="0"/>
    </xf>
    <xf numFmtId="0" fontId="6" fillId="3" borderId="10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left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11" fillId="0" borderId="0" xfId="1" applyFont="1" applyBorder="1" applyAlignment="1">
      <alignment horizontal="left" vertical="center" wrapText="1"/>
    </xf>
    <xf numFmtId="0" fontId="11" fillId="0" borderId="0" xfId="1" applyFont="1" applyBorder="1" applyAlignment="1">
      <alignment horizontal="justify" vertical="center" wrapText="1"/>
    </xf>
    <xf numFmtId="0" fontId="11" fillId="0" borderId="0" xfId="1" applyFont="1" applyBorder="1"/>
    <xf numFmtId="0" fontId="5" fillId="0" borderId="0" xfId="1" applyFont="1" applyBorder="1" applyAlignment="1">
      <alignment vertical="top"/>
    </xf>
    <xf numFmtId="0" fontId="12" fillId="0" borderId="0" xfId="1" applyFont="1" applyBorder="1" applyAlignment="1">
      <alignment horizontal="left" vertical="top"/>
    </xf>
    <xf numFmtId="0" fontId="5" fillId="0" borderId="0" xfId="1" applyFont="1" applyBorder="1" applyAlignment="1">
      <alignment horizontal="left" vertical="top"/>
    </xf>
    <xf numFmtId="0" fontId="0" fillId="0" borderId="0" xfId="2" applyNumberFormat="1" applyFont="1" applyProtection="1">
      <protection locked="0"/>
    </xf>
    <xf numFmtId="0" fontId="3" fillId="0" borderId="0" xfId="2" applyNumberFormat="1" applyFont="1" applyProtection="1">
      <protection locked="0"/>
    </xf>
    <xf numFmtId="0" fontId="4" fillId="0" borderId="0" xfId="2" applyNumberFormat="1" applyFont="1"/>
    <xf numFmtId="0" fontId="6" fillId="0" borderId="0" xfId="2" applyNumberFormat="1" applyFont="1" applyAlignment="1">
      <alignment horizontal="center" vertical="center"/>
    </xf>
    <xf numFmtId="0" fontId="5" fillId="3" borderId="22" xfId="2" applyNumberFormat="1" applyFont="1" applyFill="1" applyBorder="1" applyAlignment="1">
      <alignment horizontal="center" vertical="center" wrapText="1"/>
    </xf>
    <xf numFmtId="0" fontId="5" fillId="0" borderId="0" xfId="2" applyNumberFormat="1" applyFont="1" applyAlignment="1">
      <alignment horizontal="right" vertical="center" wrapText="1"/>
    </xf>
    <xf numFmtId="0" fontId="1" fillId="0" borderId="0" xfId="2" applyNumberFormat="1" applyFont="1" applyBorder="1"/>
    <xf numFmtId="0" fontId="11" fillId="0" borderId="0" xfId="2" applyNumberFormat="1" applyFont="1" applyBorder="1" applyAlignment="1">
      <alignment horizontal="justify" vertical="center" wrapText="1"/>
    </xf>
    <xf numFmtId="0" fontId="5" fillId="0" borderId="0" xfId="2" applyNumberFormat="1" applyFont="1" applyBorder="1" applyAlignment="1">
      <alignment vertical="top"/>
    </xf>
    <xf numFmtId="0" fontId="5" fillId="0" borderId="0" xfId="2" applyNumberFormat="1" applyFont="1" applyBorder="1" applyAlignment="1">
      <alignment horizontal="left" vertical="top"/>
    </xf>
    <xf numFmtId="0" fontId="0" fillId="0" borderId="0" xfId="2" applyNumberFormat="1" applyFont="1"/>
    <xf numFmtId="0" fontId="1" fillId="0" borderId="0" xfId="2" applyNumberFormat="1" applyFont="1"/>
    <xf numFmtId="2" fontId="0" fillId="0" borderId="0" xfId="0" applyNumberFormat="1" applyProtection="1">
      <protection locked="0"/>
    </xf>
    <xf numFmtId="2" fontId="3" fillId="0" borderId="0" xfId="0" applyNumberFormat="1" applyFont="1" applyProtection="1">
      <protection locked="0"/>
    </xf>
    <xf numFmtId="2" fontId="4" fillId="0" borderId="0" xfId="0" applyNumberFormat="1" applyFont="1"/>
    <xf numFmtId="2" fontId="6" fillId="0" borderId="0" xfId="0" applyNumberFormat="1" applyFont="1" applyAlignment="1">
      <alignment horizontal="center" vertical="center"/>
    </xf>
    <xf numFmtId="2" fontId="5" fillId="3" borderId="22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Alignment="1">
      <alignment horizontal="right" vertical="center" wrapText="1"/>
    </xf>
    <xf numFmtId="2" fontId="1" fillId="0" borderId="0" xfId="0" applyNumberFormat="1" applyFont="1" applyBorder="1"/>
    <xf numFmtId="2" fontId="11" fillId="0" borderId="0" xfId="1" applyNumberFormat="1" applyFont="1" applyBorder="1" applyAlignment="1">
      <alignment horizontal="justify" vertical="center" wrapText="1"/>
    </xf>
    <xf numFmtId="2" fontId="5" fillId="0" borderId="0" xfId="1" applyNumberFormat="1" applyFont="1" applyBorder="1" applyAlignment="1">
      <alignment vertical="top"/>
    </xf>
    <xf numFmtId="2" fontId="5" fillId="0" borderId="0" xfId="1" applyNumberFormat="1" applyFont="1" applyBorder="1" applyAlignment="1">
      <alignment horizontal="left" vertical="top"/>
    </xf>
    <xf numFmtId="2" fontId="0" fillId="0" borderId="0" xfId="0" applyNumberFormat="1"/>
    <xf numFmtId="2" fontId="1" fillId="0" borderId="0" xfId="0" applyNumberFormat="1" applyFont="1"/>
    <xf numFmtId="0" fontId="17" fillId="0" borderId="25" xfId="0" applyFont="1" applyBorder="1" applyAlignment="1">
      <alignment horizontal="center" vertical="center"/>
    </xf>
    <xf numFmtId="0" fontId="17" fillId="6" borderId="25" xfId="0" applyFont="1" applyFill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17" fillId="3" borderId="11" xfId="0" applyFont="1" applyFill="1" applyBorder="1" applyAlignment="1">
      <alignment vertical="center"/>
    </xf>
    <xf numFmtId="0" fontId="17" fillId="0" borderId="7" xfId="0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17" fillId="0" borderId="7" xfId="2" applyNumberFormat="1" applyFont="1" applyBorder="1" applyAlignment="1">
      <alignment horizontal="center" vertical="center"/>
    </xf>
    <xf numFmtId="164" fontId="17" fillId="0" borderId="8" xfId="0" applyNumberFormat="1" applyFont="1" applyBorder="1" applyAlignment="1">
      <alignment horizontal="center" vertical="center"/>
    </xf>
    <xf numFmtId="2" fontId="19" fillId="0" borderId="9" xfId="0" applyNumberFormat="1" applyFont="1" applyBorder="1" applyAlignment="1">
      <alignment horizontal="center" vertical="center"/>
    </xf>
    <xf numFmtId="164" fontId="17" fillId="6" borderId="8" xfId="0" applyNumberFormat="1" applyFont="1" applyFill="1" applyBorder="1" applyAlignment="1">
      <alignment horizontal="center" vertical="center"/>
    </xf>
    <xf numFmtId="2" fontId="17" fillId="0" borderId="7" xfId="2" applyNumberFormat="1" applyFont="1" applyBorder="1" applyAlignment="1">
      <alignment horizontal="center" vertical="center"/>
    </xf>
    <xf numFmtId="2" fontId="18" fillId="6" borderId="17" xfId="0" applyNumberFormat="1" applyFont="1" applyFill="1" applyBorder="1" applyAlignment="1">
      <alignment horizontal="right" vertical="center" wrapText="1"/>
    </xf>
    <xf numFmtId="0" fontId="20" fillId="0" borderId="0" xfId="0" applyFont="1" applyAlignment="1">
      <alignment vertical="top"/>
    </xf>
    <xf numFmtId="2" fontId="23" fillId="0" borderId="9" xfId="0" applyNumberFormat="1" applyFont="1" applyBorder="1" applyAlignment="1">
      <alignment horizontal="center" vertical="center"/>
    </xf>
    <xf numFmtId="164" fontId="18" fillId="2" borderId="1" xfId="0" applyNumberFormat="1" applyFont="1" applyFill="1" applyBorder="1" applyAlignment="1">
      <alignment horizontal="center" vertical="center" wrapText="1"/>
    </xf>
    <xf numFmtId="2" fontId="25" fillId="2" borderId="3" xfId="0" applyNumberFormat="1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vertical="center"/>
    </xf>
    <xf numFmtId="0" fontId="26" fillId="2" borderId="14" xfId="0" applyFont="1" applyFill="1" applyBorder="1" applyAlignment="1">
      <alignment vertical="center"/>
    </xf>
    <xf numFmtId="0" fontId="27" fillId="2" borderId="14" xfId="0" applyFont="1" applyFill="1" applyBorder="1"/>
    <xf numFmtId="0" fontId="27" fillId="2" borderId="15" xfId="0" applyFont="1" applyFill="1" applyBorder="1"/>
    <xf numFmtId="0" fontId="12" fillId="2" borderId="15" xfId="0" applyFont="1" applyFill="1" applyBorder="1" applyAlignment="1">
      <alignment horizontal="center" vertical="center" wrapText="1"/>
    </xf>
    <xf numFmtId="2" fontId="12" fillId="2" borderId="15" xfId="0" applyNumberFormat="1" applyFont="1" applyFill="1" applyBorder="1" applyAlignment="1">
      <alignment horizontal="center" vertical="center" wrapText="1"/>
    </xf>
    <xf numFmtId="0" fontId="12" fillId="2" borderId="15" xfId="2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2" fontId="28" fillId="2" borderId="3" xfId="0" applyNumberFormat="1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2" fontId="18" fillId="2" borderId="1" xfId="0" applyNumberFormat="1" applyFont="1" applyFill="1" applyBorder="1" applyAlignment="1">
      <alignment horizontal="center" vertical="center" wrapText="1"/>
    </xf>
    <xf numFmtId="0" fontId="18" fillId="2" borderId="1" xfId="2" applyNumberFormat="1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vertical="center"/>
    </xf>
    <xf numFmtId="0" fontId="17" fillId="3" borderId="5" xfId="0" applyFont="1" applyFill="1" applyBorder="1" applyAlignment="1">
      <alignment vertical="center"/>
    </xf>
    <xf numFmtId="0" fontId="17" fillId="3" borderId="6" xfId="0" applyFont="1" applyFill="1" applyBorder="1" applyAlignment="1">
      <alignment vertical="center"/>
    </xf>
    <xf numFmtId="0" fontId="17" fillId="0" borderId="25" xfId="0" applyFont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vertical="center"/>
    </xf>
    <xf numFmtId="0" fontId="17" fillId="0" borderId="26" xfId="0" applyFont="1" applyBorder="1" applyAlignment="1">
      <alignment horizontal="center" vertical="center" wrapText="1"/>
    </xf>
    <xf numFmtId="0" fontId="24" fillId="3" borderId="0" xfId="0" applyFont="1" applyFill="1" applyBorder="1"/>
    <xf numFmtId="0" fontId="21" fillId="3" borderId="0" xfId="0" applyFont="1" applyFill="1" applyBorder="1" applyAlignment="1">
      <alignment wrapText="1"/>
    </xf>
    <xf numFmtId="0" fontId="17" fillId="0" borderId="5" xfId="0" applyFont="1" applyBorder="1" applyAlignment="1">
      <alignment horizontal="center" vertical="center" wrapText="1"/>
    </xf>
    <xf numFmtId="0" fontId="17" fillId="7" borderId="8" xfId="0" applyFont="1" applyFill="1" applyBorder="1" applyAlignment="1">
      <alignment vertical="center"/>
    </xf>
    <xf numFmtId="0" fontId="12" fillId="3" borderId="5" xfId="0" applyFont="1" applyFill="1" applyBorder="1" applyAlignment="1">
      <alignment horizontal="center" vertical="center"/>
    </xf>
    <xf numFmtId="0" fontId="4" fillId="0" borderId="0" xfId="0" applyFont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2" fontId="29" fillId="0" borderId="0" xfId="0" applyNumberFormat="1" applyFont="1" applyAlignment="1" applyProtection="1">
      <alignment vertical="center"/>
      <protection locked="0"/>
    </xf>
    <xf numFmtId="0" fontId="29" fillId="0" borderId="0" xfId="2" applyNumberFormat="1" applyFont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22" fillId="9" borderId="27" xfId="0" applyFont="1" applyFill="1" applyBorder="1" applyAlignment="1">
      <alignment horizontal="center" vertical="center" textRotation="255"/>
    </xf>
    <xf numFmtId="0" fontId="22" fillId="9" borderId="28" xfId="0" applyFont="1" applyFill="1" applyBorder="1" applyAlignment="1">
      <alignment horizontal="center" vertical="center" textRotation="255"/>
    </xf>
    <xf numFmtId="0" fontId="22" fillId="9" borderId="17" xfId="0" applyFont="1" applyFill="1" applyBorder="1" applyAlignment="1">
      <alignment horizontal="center" vertical="center" textRotation="255"/>
    </xf>
    <xf numFmtId="0" fontId="17" fillId="4" borderId="7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22" fillId="8" borderId="27" xfId="0" applyFont="1" applyFill="1" applyBorder="1" applyAlignment="1">
      <alignment horizontal="center" vertical="center" textRotation="255"/>
    </xf>
    <xf numFmtId="0" fontId="22" fillId="8" borderId="28" xfId="0" applyFont="1" applyFill="1" applyBorder="1" applyAlignment="1">
      <alignment horizontal="center" vertical="center" textRotation="255"/>
    </xf>
    <xf numFmtId="0" fontId="17" fillId="7" borderId="7" xfId="0" applyFont="1" applyFill="1" applyBorder="1" applyAlignment="1">
      <alignment horizontal="center" vertical="center" wrapText="1"/>
    </xf>
    <xf numFmtId="0" fontId="17" fillId="7" borderId="8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18" fillId="4" borderId="8" xfId="0" applyFont="1" applyFill="1" applyBorder="1" applyAlignment="1">
      <alignment horizontal="center" textRotation="180" wrapText="1"/>
    </xf>
    <xf numFmtId="0" fontId="0" fillId="4" borderId="8" xfId="0" applyFont="1" applyFill="1" applyBorder="1" applyAlignment="1">
      <alignment horizontal="center" textRotation="180" wrapText="1"/>
    </xf>
    <xf numFmtId="0" fontId="18" fillId="3" borderId="7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17" fillId="2" borderId="29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center" wrapText="1"/>
    </xf>
    <xf numFmtId="0" fontId="4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right" vertical="center"/>
      <protection locked="0"/>
    </xf>
    <xf numFmtId="0" fontId="18" fillId="7" borderId="8" xfId="0" applyFont="1" applyFill="1" applyBorder="1" applyAlignment="1">
      <alignment horizontal="center" textRotation="180" wrapText="1"/>
    </xf>
    <xf numFmtId="0" fontId="17" fillId="3" borderId="7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 textRotation="180" wrapText="1"/>
    </xf>
    <xf numFmtId="0" fontId="13" fillId="3" borderId="11" xfId="0" applyFont="1" applyFill="1" applyBorder="1" applyAlignment="1">
      <alignment horizontal="center" vertical="center" textRotation="180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22" fillId="10" borderId="28" xfId="0" applyFont="1" applyFill="1" applyBorder="1" applyAlignment="1">
      <alignment horizontal="center" vertical="center" textRotation="255"/>
    </xf>
    <xf numFmtId="0" fontId="22" fillId="10" borderId="17" xfId="0" applyFont="1" applyFill="1" applyBorder="1" applyAlignment="1">
      <alignment horizontal="center" vertical="center" textRotation="255"/>
    </xf>
    <xf numFmtId="0" fontId="18" fillId="5" borderId="12" xfId="0" applyFont="1" applyFill="1" applyBorder="1" applyAlignment="1">
      <alignment horizontal="right" vertical="center" wrapText="1"/>
    </xf>
    <xf numFmtId="0" fontId="18" fillId="5" borderId="16" xfId="0" applyFont="1" applyFill="1" applyBorder="1" applyAlignment="1">
      <alignment horizontal="right" vertical="center" wrapText="1"/>
    </xf>
    <xf numFmtId="0" fontId="8" fillId="3" borderId="10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 textRotation="180" wrapText="1"/>
    </xf>
    <xf numFmtId="0" fontId="22" fillId="11" borderId="27" xfId="0" applyFont="1" applyFill="1" applyBorder="1" applyAlignment="1">
      <alignment horizontal="center" vertical="center" textRotation="255"/>
    </xf>
    <xf numFmtId="0" fontId="22" fillId="11" borderId="28" xfId="0" applyFont="1" applyFill="1" applyBorder="1" applyAlignment="1">
      <alignment horizontal="center" vertical="center" textRotation="255"/>
    </xf>
    <xf numFmtId="0" fontId="22" fillId="11" borderId="17" xfId="0" applyFont="1" applyFill="1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Pourcentage" xfId="2" builtinId="5"/>
  </cellStyles>
  <dxfs count="0"/>
  <tableStyles count="0" defaultTableStyle="TableStyleMedium2" defaultPivotStyle="PivotStyleLight16"/>
  <colors>
    <mruColors>
      <color rgb="FFBE98C6"/>
      <color rgb="FFD785D9"/>
      <color rgb="FFFFCCCC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685800</xdr:colOff>
      <xdr:row>79</xdr:row>
      <xdr:rowOff>0</xdr:rowOff>
    </xdr:from>
    <xdr:to>
      <xdr:col>22</xdr:col>
      <xdr:colOff>0</xdr:colOff>
      <xdr:row>81</xdr:row>
      <xdr:rowOff>190500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9296400" y="14487525"/>
          <a:ext cx="2686051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204788</xdr:colOff>
      <xdr:row>0</xdr:row>
      <xdr:rowOff>114301</xdr:rowOff>
    </xdr:from>
    <xdr:to>
      <xdr:col>1</xdr:col>
      <xdr:colOff>997744</xdr:colOff>
      <xdr:row>2</xdr:row>
      <xdr:rowOff>145462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4388" y="114301"/>
          <a:ext cx="792956" cy="412161"/>
        </a:xfrm>
        <a:prstGeom prst="rect">
          <a:avLst/>
        </a:prstGeom>
      </xdr:spPr>
    </xdr:pic>
    <xdr:clientData/>
  </xdr:twoCellAnchor>
  <xdr:twoCellAnchor>
    <xdr:from>
      <xdr:col>1</xdr:col>
      <xdr:colOff>9526</xdr:colOff>
      <xdr:row>104</xdr:row>
      <xdr:rowOff>104775</xdr:rowOff>
    </xdr:from>
    <xdr:to>
      <xdr:col>19</xdr:col>
      <xdr:colOff>76200</xdr:colOff>
      <xdr:row>110</xdr:row>
      <xdr:rowOff>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526" y="19211925"/>
          <a:ext cx="7058024" cy="1009650"/>
        </a:xfrm>
        <a:prstGeom prst="rect">
          <a:avLst/>
        </a:prstGeom>
        <a:noFill/>
        <a:ln w="9525" cap="flat" cmpd="sng" algn="ctr">
          <a:solidFill>
            <a:schemeClr val="accent3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3"/>
        </a:fontRef>
      </xdr:style>
      <xdr:txBody>
        <a:bodyPr vertOverflow="clip" horzOverflow="clip" wrap="square" rtlCol="0" anchor="ctr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r>
            <a:rPr lang="fr-FR" sz="1600" b="1" cap="none" spc="0">
              <a:ln w="0"/>
              <a:solidFill>
                <a:schemeClr val="tx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Comic Sans MS" panose="030F0702030302020204" pitchFamily="66" charset="0"/>
              <a:cs typeface="Aharoni" panose="02010803020104030203" pitchFamily="2" charset="-79"/>
            </a:rPr>
            <a:t>Pour les PARTICULIERS</a:t>
          </a:r>
        </a:p>
        <a:p>
          <a:pPr algn="ctr"/>
          <a:r>
            <a:rPr lang="fr-FR" sz="1400" b="1" cap="none" spc="0">
              <a:ln/>
              <a:solidFill>
                <a:schemeClr val="accent3"/>
              </a:solidFill>
              <a:effectLst/>
            </a:rPr>
            <a:t>- </a:t>
          </a:r>
          <a:r>
            <a:rPr lang="fr-FR" sz="1100" b="1" cap="none" spc="0">
              <a:ln/>
              <a:solidFill>
                <a:schemeClr val="accent3"/>
              </a:solidFill>
              <a:effectLst/>
            </a:rPr>
            <a:t>FRAIS DE</a:t>
          </a:r>
          <a:r>
            <a:rPr lang="fr-FR" sz="1100" b="1" cap="none" spc="0" baseline="0">
              <a:ln/>
              <a:solidFill>
                <a:schemeClr val="accent3"/>
              </a:solidFill>
              <a:effectLst/>
            </a:rPr>
            <a:t> PORT : 10</a:t>
          </a:r>
          <a:r>
            <a:rPr lang="fr-FR" sz="1100" b="1" cap="none" spc="0">
              <a:ln/>
              <a:solidFill>
                <a:schemeClr val="accent3"/>
              </a:solidFill>
              <a:effectLst/>
            </a:rPr>
            <a:t>,90€</a:t>
          </a:r>
          <a:r>
            <a:rPr lang="fr-FR" sz="1100" b="1" cap="none" spc="0" baseline="0">
              <a:ln/>
              <a:solidFill>
                <a:schemeClr val="accent3"/>
              </a:solidFill>
              <a:effectLst/>
            </a:rPr>
            <a:t> HT</a:t>
          </a:r>
        </a:p>
        <a:p>
          <a:pPr algn="ctr"/>
          <a:r>
            <a:rPr lang="fr-FR" sz="1100" b="1" cap="none" spc="0" baseline="0">
              <a:ln/>
              <a:solidFill>
                <a:schemeClr val="accent3"/>
              </a:solidFill>
              <a:effectLst/>
            </a:rPr>
            <a:t>- FRAIS DE PORTS OFFERTS POUR TOUTE COMMANDE   ÉGALE OU SUPÉRIEURE À 100,00€ TTC </a:t>
          </a:r>
        </a:p>
        <a:p>
          <a:pPr algn="ctr"/>
          <a:r>
            <a:rPr lang="fr-FR" sz="1100" b="1" i="1" cap="none" spc="0">
              <a:ln/>
              <a:solidFill>
                <a:schemeClr val="accent3"/>
              </a:solidFill>
              <a:effectLst/>
            </a:rPr>
            <a:t>Pour valider vos commandes, nous vous prions de joindre votre règlement à l'ESAT - Site de Colombelles</a:t>
          </a:r>
        </a:p>
        <a:p>
          <a:pPr algn="ctr"/>
          <a:r>
            <a:rPr lang="fr-FR" sz="1100" b="1" i="1" cap="none" spc="0">
              <a:ln/>
              <a:solidFill>
                <a:schemeClr val="accent3"/>
              </a:solidFill>
              <a:effectLst/>
            </a:rPr>
            <a:t>  (libeller les chèques à l'ordre de "Apaei de Caen").           </a:t>
          </a:r>
        </a:p>
      </xdr:txBody>
    </xdr:sp>
    <xdr:clientData/>
  </xdr:twoCellAnchor>
  <xdr:twoCellAnchor editAs="oneCell">
    <xdr:from>
      <xdr:col>1</xdr:col>
      <xdr:colOff>1228724</xdr:colOff>
      <xdr:row>110</xdr:row>
      <xdr:rowOff>295275</xdr:rowOff>
    </xdr:from>
    <xdr:to>
      <xdr:col>17</xdr:col>
      <xdr:colOff>895349</xdr:colOff>
      <xdr:row>114</xdr:row>
      <xdr:rowOff>123988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1FB962CE-7EBA-409E-BE7C-6987C0F79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999" y="30575250"/>
          <a:ext cx="7743825" cy="34196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3</xdr:row>
      <xdr:rowOff>161925</xdr:rowOff>
    </xdr:from>
    <xdr:to>
      <xdr:col>1</xdr:col>
      <xdr:colOff>1228725</xdr:colOff>
      <xdr:row>3</xdr:row>
      <xdr:rowOff>1038225</xdr:rowOff>
    </xdr:to>
    <xdr:sp macro="" textlink="">
      <xdr:nvSpPr>
        <xdr:cNvPr id="2049" name="AutoShape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>
          <a:spLocks noChangeShapeType="1"/>
        </xdr:cNvSpPr>
      </xdr:nvSpPr>
      <xdr:spPr bwMode="auto">
        <a:xfrm>
          <a:off x="923925" y="2838450"/>
          <a:ext cx="1066800" cy="8763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552450</xdr:colOff>
      <xdr:row>3</xdr:row>
      <xdr:rowOff>47625</xdr:rowOff>
    </xdr:from>
    <xdr:to>
      <xdr:col>1</xdr:col>
      <xdr:colOff>1228725</xdr:colOff>
      <xdr:row>3</xdr:row>
      <xdr:rowOff>323851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314450" y="647700"/>
          <a:ext cx="676275" cy="2762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Région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50"/>
  <sheetViews>
    <sheetView tabSelected="1" zoomScaleNormal="100" zoomScaleSheetLayoutView="100" workbookViewId="0">
      <selection activeCell="P2" sqref="P2"/>
    </sheetView>
  </sheetViews>
  <sheetFormatPr baseColWidth="10" defaultRowHeight="12.75" x14ac:dyDescent="0.2"/>
  <cols>
    <col min="1" max="1" width="4.42578125" style="3" customWidth="1"/>
    <col min="2" max="2" width="62" style="3" customWidth="1"/>
    <col min="3" max="5" width="0.85546875" style="3" customWidth="1"/>
    <col min="6" max="8" width="2.7109375" style="3" customWidth="1"/>
    <col min="9" max="14" width="0.85546875" style="3" customWidth="1"/>
    <col min="15" max="15" width="14.42578125" style="3" customWidth="1"/>
    <col min="16" max="16" width="14.42578125" style="63" customWidth="1"/>
    <col min="17" max="17" width="14.42578125" style="51" customWidth="1"/>
    <col min="18" max="19" width="14.42578125" style="3" customWidth="1"/>
    <col min="20" max="20" width="24.85546875" style="3" customWidth="1"/>
    <col min="21" max="22" width="6.7109375" style="3" customWidth="1"/>
    <col min="23" max="29" width="0" style="3" hidden="1" customWidth="1"/>
    <col min="30" max="31" width="11.42578125" style="3" hidden="1" customWidth="1"/>
    <col min="32" max="32" width="0" style="3" hidden="1" customWidth="1"/>
    <col min="33" max="33" width="8" style="3" customWidth="1"/>
    <col min="34" max="35" width="10" style="3" customWidth="1"/>
    <col min="36" max="258" width="11.42578125" style="3"/>
    <col min="259" max="259" width="9.140625" style="3" customWidth="1"/>
    <col min="260" max="260" width="48.140625" style="3" bestFit="1" customWidth="1"/>
    <col min="261" max="263" width="0.85546875" style="3" customWidth="1"/>
    <col min="264" max="266" width="2.7109375" style="3" customWidth="1"/>
    <col min="267" max="272" width="0.85546875" style="3" customWidth="1"/>
    <col min="273" max="273" width="8" style="3" customWidth="1"/>
    <col min="274" max="275" width="10" style="3" customWidth="1"/>
    <col min="276" max="276" width="24.85546875" style="3" customWidth="1"/>
    <col min="277" max="278" width="6.7109375" style="3" customWidth="1"/>
    <col min="279" max="288" width="0" style="3" hidden="1" customWidth="1"/>
    <col min="289" max="289" width="8" style="3" customWidth="1"/>
    <col min="290" max="291" width="10" style="3" customWidth="1"/>
    <col min="292" max="514" width="11.42578125" style="3"/>
    <col min="515" max="515" width="9.140625" style="3" customWidth="1"/>
    <col min="516" max="516" width="48.140625" style="3" bestFit="1" customWidth="1"/>
    <col min="517" max="519" width="0.85546875" style="3" customWidth="1"/>
    <col min="520" max="522" width="2.7109375" style="3" customWidth="1"/>
    <col min="523" max="528" width="0.85546875" style="3" customWidth="1"/>
    <col min="529" max="529" width="8" style="3" customWidth="1"/>
    <col min="530" max="531" width="10" style="3" customWidth="1"/>
    <col min="532" max="532" width="24.85546875" style="3" customWidth="1"/>
    <col min="533" max="534" width="6.7109375" style="3" customWidth="1"/>
    <col min="535" max="544" width="0" style="3" hidden="1" customWidth="1"/>
    <col min="545" max="545" width="8" style="3" customWidth="1"/>
    <col min="546" max="547" width="10" style="3" customWidth="1"/>
    <col min="548" max="770" width="11.42578125" style="3"/>
    <col min="771" max="771" width="9.140625" style="3" customWidth="1"/>
    <col min="772" max="772" width="48.140625" style="3" bestFit="1" customWidth="1"/>
    <col min="773" max="775" width="0.85546875" style="3" customWidth="1"/>
    <col min="776" max="778" width="2.7109375" style="3" customWidth="1"/>
    <col min="779" max="784" width="0.85546875" style="3" customWidth="1"/>
    <col min="785" max="785" width="8" style="3" customWidth="1"/>
    <col min="786" max="787" width="10" style="3" customWidth="1"/>
    <col min="788" max="788" width="24.85546875" style="3" customWidth="1"/>
    <col min="789" max="790" width="6.7109375" style="3" customWidth="1"/>
    <col min="791" max="800" width="0" style="3" hidden="1" customWidth="1"/>
    <col min="801" max="801" width="8" style="3" customWidth="1"/>
    <col min="802" max="803" width="10" style="3" customWidth="1"/>
    <col min="804" max="1026" width="11.42578125" style="3"/>
    <col min="1027" max="1027" width="9.140625" style="3" customWidth="1"/>
    <col min="1028" max="1028" width="48.140625" style="3" bestFit="1" customWidth="1"/>
    <col min="1029" max="1031" width="0.85546875" style="3" customWidth="1"/>
    <col min="1032" max="1034" width="2.7109375" style="3" customWidth="1"/>
    <col min="1035" max="1040" width="0.85546875" style="3" customWidth="1"/>
    <col min="1041" max="1041" width="8" style="3" customWidth="1"/>
    <col min="1042" max="1043" width="10" style="3" customWidth="1"/>
    <col min="1044" max="1044" width="24.85546875" style="3" customWidth="1"/>
    <col min="1045" max="1046" width="6.7109375" style="3" customWidth="1"/>
    <col min="1047" max="1056" width="0" style="3" hidden="1" customWidth="1"/>
    <col min="1057" max="1057" width="8" style="3" customWidth="1"/>
    <col min="1058" max="1059" width="10" style="3" customWidth="1"/>
    <col min="1060" max="1282" width="11.42578125" style="3"/>
    <col min="1283" max="1283" width="9.140625" style="3" customWidth="1"/>
    <col min="1284" max="1284" width="48.140625" style="3" bestFit="1" customWidth="1"/>
    <col min="1285" max="1287" width="0.85546875" style="3" customWidth="1"/>
    <col min="1288" max="1290" width="2.7109375" style="3" customWidth="1"/>
    <col min="1291" max="1296" width="0.85546875" style="3" customWidth="1"/>
    <col min="1297" max="1297" width="8" style="3" customWidth="1"/>
    <col min="1298" max="1299" width="10" style="3" customWidth="1"/>
    <col min="1300" max="1300" width="24.85546875" style="3" customWidth="1"/>
    <col min="1301" max="1302" width="6.7109375" style="3" customWidth="1"/>
    <col min="1303" max="1312" width="0" style="3" hidden="1" customWidth="1"/>
    <col min="1313" max="1313" width="8" style="3" customWidth="1"/>
    <col min="1314" max="1315" width="10" style="3" customWidth="1"/>
    <col min="1316" max="1538" width="11.42578125" style="3"/>
    <col min="1539" max="1539" width="9.140625" style="3" customWidth="1"/>
    <col min="1540" max="1540" width="48.140625" style="3" bestFit="1" customWidth="1"/>
    <col min="1541" max="1543" width="0.85546875" style="3" customWidth="1"/>
    <col min="1544" max="1546" width="2.7109375" style="3" customWidth="1"/>
    <col min="1547" max="1552" width="0.85546875" style="3" customWidth="1"/>
    <col min="1553" max="1553" width="8" style="3" customWidth="1"/>
    <col min="1554" max="1555" width="10" style="3" customWidth="1"/>
    <col min="1556" max="1556" width="24.85546875" style="3" customWidth="1"/>
    <col min="1557" max="1558" width="6.7109375" style="3" customWidth="1"/>
    <col min="1559" max="1568" width="0" style="3" hidden="1" customWidth="1"/>
    <col min="1569" max="1569" width="8" style="3" customWidth="1"/>
    <col min="1570" max="1571" width="10" style="3" customWidth="1"/>
    <col min="1572" max="1794" width="11.42578125" style="3"/>
    <col min="1795" max="1795" width="9.140625" style="3" customWidth="1"/>
    <col min="1796" max="1796" width="48.140625" style="3" bestFit="1" customWidth="1"/>
    <col min="1797" max="1799" width="0.85546875" style="3" customWidth="1"/>
    <col min="1800" max="1802" width="2.7109375" style="3" customWidth="1"/>
    <col min="1803" max="1808" width="0.85546875" style="3" customWidth="1"/>
    <col min="1809" max="1809" width="8" style="3" customWidth="1"/>
    <col min="1810" max="1811" width="10" style="3" customWidth="1"/>
    <col min="1812" max="1812" width="24.85546875" style="3" customWidth="1"/>
    <col min="1813" max="1814" width="6.7109375" style="3" customWidth="1"/>
    <col min="1815" max="1824" width="0" style="3" hidden="1" customWidth="1"/>
    <col min="1825" max="1825" width="8" style="3" customWidth="1"/>
    <col min="1826" max="1827" width="10" style="3" customWidth="1"/>
    <col min="1828" max="2050" width="11.42578125" style="3"/>
    <col min="2051" max="2051" width="9.140625" style="3" customWidth="1"/>
    <col min="2052" max="2052" width="48.140625" style="3" bestFit="1" customWidth="1"/>
    <col min="2053" max="2055" width="0.85546875" style="3" customWidth="1"/>
    <col min="2056" max="2058" width="2.7109375" style="3" customWidth="1"/>
    <col min="2059" max="2064" width="0.85546875" style="3" customWidth="1"/>
    <col min="2065" max="2065" width="8" style="3" customWidth="1"/>
    <col min="2066" max="2067" width="10" style="3" customWidth="1"/>
    <col min="2068" max="2068" width="24.85546875" style="3" customWidth="1"/>
    <col min="2069" max="2070" width="6.7109375" style="3" customWidth="1"/>
    <col min="2071" max="2080" width="0" style="3" hidden="1" customWidth="1"/>
    <col min="2081" max="2081" width="8" style="3" customWidth="1"/>
    <col min="2082" max="2083" width="10" style="3" customWidth="1"/>
    <col min="2084" max="2306" width="11.42578125" style="3"/>
    <col min="2307" max="2307" width="9.140625" style="3" customWidth="1"/>
    <col min="2308" max="2308" width="48.140625" style="3" bestFit="1" customWidth="1"/>
    <col min="2309" max="2311" width="0.85546875" style="3" customWidth="1"/>
    <col min="2312" max="2314" width="2.7109375" style="3" customWidth="1"/>
    <col min="2315" max="2320" width="0.85546875" style="3" customWidth="1"/>
    <col min="2321" max="2321" width="8" style="3" customWidth="1"/>
    <col min="2322" max="2323" width="10" style="3" customWidth="1"/>
    <col min="2324" max="2324" width="24.85546875" style="3" customWidth="1"/>
    <col min="2325" max="2326" width="6.7109375" style="3" customWidth="1"/>
    <col min="2327" max="2336" width="0" style="3" hidden="1" customWidth="1"/>
    <col min="2337" max="2337" width="8" style="3" customWidth="1"/>
    <col min="2338" max="2339" width="10" style="3" customWidth="1"/>
    <col min="2340" max="2562" width="11.42578125" style="3"/>
    <col min="2563" max="2563" width="9.140625" style="3" customWidth="1"/>
    <col min="2564" max="2564" width="48.140625" style="3" bestFit="1" customWidth="1"/>
    <col min="2565" max="2567" width="0.85546875" style="3" customWidth="1"/>
    <col min="2568" max="2570" width="2.7109375" style="3" customWidth="1"/>
    <col min="2571" max="2576" width="0.85546875" style="3" customWidth="1"/>
    <col min="2577" max="2577" width="8" style="3" customWidth="1"/>
    <col min="2578" max="2579" width="10" style="3" customWidth="1"/>
    <col min="2580" max="2580" width="24.85546875" style="3" customWidth="1"/>
    <col min="2581" max="2582" width="6.7109375" style="3" customWidth="1"/>
    <col min="2583" max="2592" width="0" style="3" hidden="1" customWidth="1"/>
    <col min="2593" max="2593" width="8" style="3" customWidth="1"/>
    <col min="2594" max="2595" width="10" style="3" customWidth="1"/>
    <col min="2596" max="2818" width="11.42578125" style="3"/>
    <col min="2819" max="2819" width="9.140625" style="3" customWidth="1"/>
    <col min="2820" max="2820" width="48.140625" style="3" bestFit="1" customWidth="1"/>
    <col min="2821" max="2823" width="0.85546875" style="3" customWidth="1"/>
    <col min="2824" max="2826" width="2.7109375" style="3" customWidth="1"/>
    <col min="2827" max="2832" width="0.85546875" style="3" customWidth="1"/>
    <col min="2833" max="2833" width="8" style="3" customWidth="1"/>
    <col min="2834" max="2835" width="10" style="3" customWidth="1"/>
    <col min="2836" max="2836" width="24.85546875" style="3" customWidth="1"/>
    <col min="2837" max="2838" width="6.7109375" style="3" customWidth="1"/>
    <col min="2839" max="2848" width="0" style="3" hidden="1" customWidth="1"/>
    <col min="2849" max="2849" width="8" style="3" customWidth="1"/>
    <col min="2850" max="2851" width="10" style="3" customWidth="1"/>
    <col min="2852" max="3074" width="11.42578125" style="3"/>
    <col min="3075" max="3075" width="9.140625" style="3" customWidth="1"/>
    <col min="3076" max="3076" width="48.140625" style="3" bestFit="1" customWidth="1"/>
    <col min="3077" max="3079" width="0.85546875" style="3" customWidth="1"/>
    <col min="3080" max="3082" width="2.7109375" style="3" customWidth="1"/>
    <col min="3083" max="3088" width="0.85546875" style="3" customWidth="1"/>
    <col min="3089" max="3089" width="8" style="3" customWidth="1"/>
    <col min="3090" max="3091" width="10" style="3" customWidth="1"/>
    <col min="3092" max="3092" width="24.85546875" style="3" customWidth="1"/>
    <col min="3093" max="3094" width="6.7109375" style="3" customWidth="1"/>
    <col min="3095" max="3104" width="0" style="3" hidden="1" customWidth="1"/>
    <col min="3105" max="3105" width="8" style="3" customWidth="1"/>
    <col min="3106" max="3107" width="10" style="3" customWidth="1"/>
    <col min="3108" max="3330" width="11.42578125" style="3"/>
    <col min="3331" max="3331" width="9.140625" style="3" customWidth="1"/>
    <col min="3332" max="3332" width="48.140625" style="3" bestFit="1" customWidth="1"/>
    <col min="3333" max="3335" width="0.85546875" style="3" customWidth="1"/>
    <col min="3336" max="3338" width="2.7109375" style="3" customWidth="1"/>
    <col min="3339" max="3344" width="0.85546875" style="3" customWidth="1"/>
    <col min="3345" max="3345" width="8" style="3" customWidth="1"/>
    <col min="3346" max="3347" width="10" style="3" customWidth="1"/>
    <col min="3348" max="3348" width="24.85546875" style="3" customWidth="1"/>
    <col min="3349" max="3350" width="6.7109375" style="3" customWidth="1"/>
    <col min="3351" max="3360" width="0" style="3" hidden="1" customWidth="1"/>
    <col min="3361" max="3361" width="8" style="3" customWidth="1"/>
    <col min="3362" max="3363" width="10" style="3" customWidth="1"/>
    <col min="3364" max="3586" width="11.42578125" style="3"/>
    <col min="3587" max="3587" width="9.140625" style="3" customWidth="1"/>
    <col min="3588" max="3588" width="48.140625" style="3" bestFit="1" customWidth="1"/>
    <col min="3589" max="3591" width="0.85546875" style="3" customWidth="1"/>
    <col min="3592" max="3594" width="2.7109375" style="3" customWidth="1"/>
    <col min="3595" max="3600" width="0.85546875" style="3" customWidth="1"/>
    <col min="3601" max="3601" width="8" style="3" customWidth="1"/>
    <col min="3602" max="3603" width="10" style="3" customWidth="1"/>
    <col min="3604" max="3604" width="24.85546875" style="3" customWidth="1"/>
    <col min="3605" max="3606" width="6.7109375" style="3" customWidth="1"/>
    <col min="3607" max="3616" width="0" style="3" hidden="1" customWidth="1"/>
    <col min="3617" max="3617" width="8" style="3" customWidth="1"/>
    <col min="3618" max="3619" width="10" style="3" customWidth="1"/>
    <col min="3620" max="3842" width="11.42578125" style="3"/>
    <col min="3843" max="3843" width="9.140625" style="3" customWidth="1"/>
    <col min="3844" max="3844" width="48.140625" style="3" bestFit="1" customWidth="1"/>
    <col min="3845" max="3847" width="0.85546875" style="3" customWidth="1"/>
    <col min="3848" max="3850" width="2.7109375" style="3" customWidth="1"/>
    <col min="3851" max="3856" width="0.85546875" style="3" customWidth="1"/>
    <col min="3857" max="3857" width="8" style="3" customWidth="1"/>
    <col min="3858" max="3859" width="10" style="3" customWidth="1"/>
    <col min="3860" max="3860" width="24.85546875" style="3" customWidth="1"/>
    <col min="3861" max="3862" width="6.7109375" style="3" customWidth="1"/>
    <col min="3863" max="3872" width="0" style="3" hidden="1" customWidth="1"/>
    <col min="3873" max="3873" width="8" style="3" customWidth="1"/>
    <col min="3874" max="3875" width="10" style="3" customWidth="1"/>
    <col min="3876" max="4098" width="11.42578125" style="3"/>
    <col min="4099" max="4099" width="9.140625" style="3" customWidth="1"/>
    <col min="4100" max="4100" width="48.140625" style="3" bestFit="1" customWidth="1"/>
    <col min="4101" max="4103" width="0.85546875" style="3" customWidth="1"/>
    <col min="4104" max="4106" width="2.7109375" style="3" customWidth="1"/>
    <col min="4107" max="4112" width="0.85546875" style="3" customWidth="1"/>
    <col min="4113" max="4113" width="8" style="3" customWidth="1"/>
    <col min="4114" max="4115" width="10" style="3" customWidth="1"/>
    <col min="4116" max="4116" width="24.85546875" style="3" customWidth="1"/>
    <col min="4117" max="4118" width="6.7109375" style="3" customWidth="1"/>
    <col min="4119" max="4128" width="0" style="3" hidden="1" customWidth="1"/>
    <col min="4129" max="4129" width="8" style="3" customWidth="1"/>
    <col min="4130" max="4131" width="10" style="3" customWidth="1"/>
    <col min="4132" max="4354" width="11.42578125" style="3"/>
    <col min="4355" max="4355" width="9.140625" style="3" customWidth="1"/>
    <col min="4356" max="4356" width="48.140625" style="3" bestFit="1" customWidth="1"/>
    <col min="4357" max="4359" width="0.85546875" style="3" customWidth="1"/>
    <col min="4360" max="4362" width="2.7109375" style="3" customWidth="1"/>
    <col min="4363" max="4368" width="0.85546875" style="3" customWidth="1"/>
    <col min="4369" max="4369" width="8" style="3" customWidth="1"/>
    <col min="4370" max="4371" width="10" style="3" customWidth="1"/>
    <col min="4372" max="4372" width="24.85546875" style="3" customWidth="1"/>
    <col min="4373" max="4374" width="6.7109375" style="3" customWidth="1"/>
    <col min="4375" max="4384" width="0" style="3" hidden="1" customWidth="1"/>
    <col min="4385" max="4385" width="8" style="3" customWidth="1"/>
    <col min="4386" max="4387" width="10" style="3" customWidth="1"/>
    <col min="4388" max="4610" width="11.42578125" style="3"/>
    <col min="4611" max="4611" width="9.140625" style="3" customWidth="1"/>
    <col min="4612" max="4612" width="48.140625" style="3" bestFit="1" customWidth="1"/>
    <col min="4613" max="4615" width="0.85546875" style="3" customWidth="1"/>
    <col min="4616" max="4618" width="2.7109375" style="3" customWidth="1"/>
    <col min="4619" max="4624" width="0.85546875" style="3" customWidth="1"/>
    <col min="4625" max="4625" width="8" style="3" customWidth="1"/>
    <col min="4626" max="4627" width="10" style="3" customWidth="1"/>
    <col min="4628" max="4628" width="24.85546875" style="3" customWidth="1"/>
    <col min="4629" max="4630" width="6.7109375" style="3" customWidth="1"/>
    <col min="4631" max="4640" width="0" style="3" hidden="1" customWidth="1"/>
    <col min="4641" max="4641" width="8" style="3" customWidth="1"/>
    <col min="4642" max="4643" width="10" style="3" customWidth="1"/>
    <col min="4644" max="4866" width="11.42578125" style="3"/>
    <col min="4867" max="4867" width="9.140625" style="3" customWidth="1"/>
    <col min="4868" max="4868" width="48.140625" style="3" bestFit="1" customWidth="1"/>
    <col min="4869" max="4871" width="0.85546875" style="3" customWidth="1"/>
    <col min="4872" max="4874" width="2.7109375" style="3" customWidth="1"/>
    <col min="4875" max="4880" width="0.85546875" style="3" customWidth="1"/>
    <col min="4881" max="4881" width="8" style="3" customWidth="1"/>
    <col min="4882" max="4883" width="10" style="3" customWidth="1"/>
    <col min="4884" max="4884" width="24.85546875" style="3" customWidth="1"/>
    <col min="4885" max="4886" width="6.7109375" style="3" customWidth="1"/>
    <col min="4887" max="4896" width="0" style="3" hidden="1" customWidth="1"/>
    <col min="4897" max="4897" width="8" style="3" customWidth="1"/>
    <col min="4898" max="4899" width="10" style="3" customWidth="1"/>
    <col min="4900" max="5122" width="11.42578125" style="3"/>
    <col min="5123" max="5123" width="9.140625" style="3" customWidth="1"/>
    <col min="5124" max="5124" width="48.140625" style="3" bestFit="1" customWidth="1"/>
    <col min="5125" max="5127" width="0.85546875" style="3" customWidth="1"/>
    <col min="5128" max="5130" width="2.7109375" style="3" customWidth="1"/>
    <col min="5131" max="5136" width="0.85546875" style="3" customWidth="1"/>
    <col min="5137" max="5137" width="8" style="3" customWidth="1"/>
    <col min="5138" max="5139" width="10" style="3" customWidth="1"/>
    <col min="5140" max="5140" width="24.85546875" style="3" customWidth="1"/>
    <col min="5141" max="5142" width="6.7109375" style="3" customWidth="1"/>
    <col min="5143" max="5152" width="0" style="3" hidden="1" customWidth="1"/>
    <col min="5153" max="5153" width="8" style="3" customWidth="1"/>
    <col min="5154" max="5155" width="10" style="3" customWidth="1"/>
    <col min="5156" max="5378" width="11.42578125" style="3"/>
    <col min="5379" max="5379" width="9.140625" style="3" customWidth="1"/>
    <col min="5380" max="5380" width="48.140625" style="3" bestFit="1" customWidth="1"/>
    <col min="5381" max="5383" width="0.85546875" style="3" customWidth="1"/>
    <col min="5384" max="5386" width="2.7109375" style="3" customWidth="1"/>
    <col min="5387" max="5392" width="0.85546875" style="3" customWidth="1"/>
    <col min="5393" max="5393" width="8" style="3" customWidth="1"/>
    <col min="5394" max="5395" width="10" style="3" customWidth="1"/>
    <col min="5396" max="5396" width="24.85546875" style="3" customWidth="1"/>
    <col min="5397" max="5398" width="6.7109375" style="3" customWidth="1"/>
    <col min="5399" max="5408" width="0" style="3" hidden="1" customWidth="1"/>
    <col min="5409" max="5409" width="8" style="3" customWidth="1"/>
    <col min="5410" max="5411" width="10" style="3" customWidth="1"/>
    <col min="5412" max="5634" width="11.42578125" style="3"/>
    <col min="5635" max="5635" width="9.140625" style="3" customWidth="1"/>
    <col min="5636" max="5636" width="48.140625" style="3" bestFit="1" customWidth="1"/>
    <col min="5637" max="5639" width="0.85546875" style="3" customWidth="1"/>
    <col min="5640" max="5642" width="2.7109375" style="3" customWidth="1"/>
    <col min="5643" max="5648" width="0.85546875" style="3" customWidth="1"/>
    <col min="5649" max="5649" width="8" style="3" customWidth="1"/>
    <col min="5650" max="5651" width="10" style="3" customWidth="1"/>
    <col min="5652" max="5652" width="24.85546875" style="3" customWidth="1"/>
    <col min="5653" max="5654" width="6.7109375" style="3" customWidth="1"/>
    <col min="5655" max="5664" width="0" style="3" hidden="1" customWidth="1"/>
    <col min="5665" max="5665" width="8" style="3" customWidth="1"/>
    <col min="5666" max="5667" width="10" style="3" customWidth="1"/>
    <col min="5668" max="5890" width="11.42578125" style="3"/>
    <col min="5891" max="5891" width="9.140625" style="3" customWidth="1"/>
    <col min="5892" max="5892" width="48.140625" style="3" bestFit="1" customWidth="1"/>
    <col min="5893" max="5895" width="0.85546875" style="3" customWidth="1"/>
    <col min="5896" max="5898" width="2.7109375" style="3" customWidth="1"/>
    <col min="5899" max="5904" width="0.85546875" style="3" customWidth="1"/>
    <col min="5905" max="5905" width="8" style="3" customWidth="1"/>
    <col min="5906" max="5907" width="10" style="3" customWidth="1"/>
    <col min="5908" max="5908" width="24.85546875" style="3" customWidth="1"/>
    <col min="5909" max="5910" width="6.7109375" style="3" customWidth="1"/>
    <col min="5911" max="5920" width="0" style="3" hidden="1" customWidth="1"/>
    <col min="5921" max="5921" width="8" style="3" customWidth="1"/>
    <col min="5922" max="5923" width="10" style="3" customWidth="1"/>
    <col min="5924" max="6146" width="11.42578125" style="3"/>
    <col min="6147" max="6147" width="9.140625" style="3" customWidth="1"/>
    <col min="6148" max="6148" width="48.140625" style="3" bestFit="1" customWidth="1"/>
    <col min="6149" max="6151" width="0.85546875" style="3" customWidth="1"/>
    <col min="6152" max="6154" width="2.7109375" style="3" customWidth="1"/>
    <col min="6155" max="6160" width="0.85546875" style="3" customWidth="1"/>
    <col min="6161" max="6161" width="8" style="3" customWidth="1"/>
    <col min="6162" max="6163" width="10" style="3" customWidth="1"/>
    <col min="6164" max="6164" width="24.85546875" style="3" customWidth="1"/>
    <col min="6165" max="6166" width="6.7109375" style="3" customWidth="1"/>
    <col min="6167" max="6176" width="0" style="3" hidden="1" customWidth="1"/>
    <col min="6177" max="6177" width="8" style="3" customWidth="1"/>
    <col min="6178" max="6179" width="10" style="3" customWidth="1"/>
    <col min="6180" max="6402" width="11.42578125" style="3"/>
    <col min="6403" max="6403" width="9.140625" style="3" customWidth="1"/>
    <col min="6404" max="6404" width="48.140625" style="3" bestFit="1" customWidth="1"/>
    <col min="6405" max="6407" width="0.85546875" style="3" customWidth="1"/>
    <col min="6408" max="6410" width="2.7109375" style="3" customWidth="1"/>
    <col min="6411" max="6416" width="0.85546875" style="3" customWidth="1"/>
    <col min="6417" max="6417" width="8" style="3" customWidth="1"/>
    <col min="6418" max="6419" width="10" style="3" customWidth="1"/>
    <col min="6420" max="6420" width="24.85546875" style="3" customWidth="1"/>
    <col min="6421" max="6422" width="6.7109375" style="3" customWidth="1"/>
    <col min="6423" max="6432" width="0" style="3" hidden="1" customWidth="1"/>
    <col min="6433" max="6433" width="8" style="3" customWidth="1"/>
    <col min="6434" max="6435" width="10" style="3" customWidth="1"/>
    <col min="6436" max="6658" width="11.42578125" style="3"/>
    <col min="6659" max="6659" width="9.140625" style="3" customWidth="1"/>
    <col min="6660" max="6660" width="48.140625" style="3" bestFit="1" customWidth="1"/>
    <col min="6661" max="6663" width="0.85546875" style="3" customWidth="1"/>
    <col min="6664" max="6666" width="2.7109375" style="3" customWidth="1"/>
    <col min="6667" max="6672" width="0.85546875" style="3" customWidth="1"/>
    <col min="6673" max="6673" width="8" style="3" customWidth="1"/>
    <col min="6674" max="6675" width="10" style="3" customWidth="1"/>
    <col min="6676" max="6676" width="24.85546875" style="3" customWidth="1"/>
    <col min="6677" max="6678" width="6.7109375" style="3" customWidth="1"/>
    <col min="6679" max="6688" width="0" style="3" hidden="1" customWidth="1"/>
    <col min="6689" max="6689" width="8" style="3" customWidth="1"/>
    <col min="6690" max="6691" width="10" style="3" customWidth="1"/>
    <col min="6692" max="6914" width="11.42578125" style="3"/>
    <col min="6915" max="6915" width="9.140625" style="3" customWidth="1"/>
    <col min="6916" max="6916" width="48.140625" style="3" bestFit="1" customWidth="1"/>
    <col min="6917" max="6919" width="0.85546875" style="3" customWidth="1"/>
    <col min="6920" max="6922" width="2.7109375" style="3" customWidth="1"/>
    <col min="6923" max="6928" width="0.85546875" style="3" customWidth="1"/>
    <col min="6929" max="6929" width="8" style="3" customWidth="1"/>
    <col min="6930" max="6931" width="10" style="3" customWidth="1"/>
    <col min="6932" max="6932" width="24.85546875" style="3" customWidth="1"/>
    <col min="6933" max="6934" width="6.7109375" style="3" customWidth="1"/>
    <col min="6935" max="6944" width="0" style="3" hidden="1" customWidth="1"/>
    <col min="6945" max="6945" width="8" style="3" customWidth="1"/>
    <col min="6946" max="6947" width="10" style="3" customWidth="1"/>
    <col min="6948" max="7170" width="11.42578125" style="3"/>
    <col min="7171" max="7171" width="9.140625" style="3" customWidth="1"/>
    <col min="7172" max="7172" width="48.140625" style="3" bestFit="1" customWidth="1"/>
    <col min="7173" max="7175" width="0.85546875" style="3" customWidth="1"/>
    <col min="7176" max="7178" width="2.7109375" style="3" customWidth="1"/>
    <col min="7179" max="7184" width="0.85546875" style="3" customWidth="1"/>
    <col min="7185" max="7185" width="8" style="3" customWidth="1"/>
    <col min="7186" max="7187" width="10" style="3" customWidth="1"/>
    <col min="7188" max="7188" width="24.85546875" style="3" customWidth="1"/>
    <col min="7189" max="7190" width="6.7109375" style="3" customWidth="1"/>
    <col min="7191" max="7200" width="0" style="3" hidden="1" customWidth="1"/>
    <col min="7201" max="7201" width="8" style="3" customWidth="1"/>
    <col min="7202" max="7203" width="10" style="3" customWidth="1"/>
    <col min="7204" max="7426" width="11.42578125" style="3"/>
    <col min="7427" max="7427" width="9.140625" style="3" customWidth="1"/>
    <col min="7428" max="7428" width="48.140625" style="3" bestFit="1" customWidth="1"/>
    <col min="7429" max="7431" width="0.85546875" style="3" customWidth="1"/>
    <col min="7432" max="7434" width="2.7109375" style="3" customWidth="1"/>
    <col min="7435" max="7440" width="0.85546875" style="3" customWidth="1"/>
    <col min="7441" max="7441" width="8" style="3" customWidth="1"/>
    <col min="7442" max="7443" width="10" style="3" customWidth="1"/>
    <col min="7444" max="7444" width="24.85546875" style="3" customWidth="1"/>
    <col min="7445" max="7446" width="6.7109375" style="3" customWidth="1"/>
    <col min="7447" max="7456" width="0" style="3" hidden="1" customWidth="1"/>
    <col min="7457" max="7457" width="8" style="3" customWidth="1"/>
    <col min="7458" max="7459" width="10" style="3" customWidth="1"/>
    <col min="7460" max="7682" width="11.42578125" style="3"/>
    <col min="7683" max="7683" width="9.140625" style="3" customWidth="1"/>
    <col min="7684" max="7684" width="48.140625" style="3" bestFit="1" customWidth="1"/>
    <col min="7685" max="7687" width="0.85546875" style="3" customWidth="1"/>
    <col min="7688" max="7690" width="2.7109375" style="3" customWidth="1"/>
    <col min="7691" max="7696" width="0.85546875" style="3" customWidth="1"/>
    <col min="7697" max="7697" width="8" style="3" customWidth="1"/>
    <col min="7698" max="7699" width="10" style="3" customWidth="1"/>
    <col min="7700" max="7700" width="24.85546875" style="3" customWidth="1"/>
    <col min="7701" max="7702" width="6.7109375" style="3" customWidth="1"/>
    <col min="7703" max="7712" width="0" style="3" hidden="1" customWidth="1"/>
    <col min="7713" max="7713" width="8" style="3" customWidth="1"/>
    <col min="7714" max="7715" width="10" style="3" customWidth="1"/>
    <col min="7716" max="7938" width="11.42578125" style="3"/>
    <col min="7939" max="7939" width="9.140625" style="3" customWidth="1"/>
    <col min="7940" max="7940" width="48.140625" style="3" bestFit="1" customWidth="1"/>
    <col min="7941" max="7943" width="0.85546875" style="3" customWidth="1"/>
    <col min="7944" max="7946" width="2.7109375" style="3" customWidth="1"/>
    <col min="7947" max="7952" width="0.85546875" style="3" customWidth="1"/>
    <col min="7953" max="7953" width="8" style="3" customWidth="1"/>
    <col min="7954" max="7955" width="10" style="3" customWidth="1"/>
    <col min="7956" max="7956" width="24.85546875" style="3" customWidth="1"/>
    <col min="7957" max="7958" width="6.7109375" style="3" customWidth="1"/>
    <col min="7959" max="7968" width="0" style="3" hidden="1" customWidth="1"/>
    <col min="7969" max="7969" width="8" style="3" customWidth="1"/>
    <col min="7970" max="7971" width="10" style="3" customWidth="1"/>
    <col min="7972" max="8194" width="11.42578125" style="3"/>
    <col min="8195" max="8195" width="9.140625" style="3" customWidth="1"/>
    <col min="8196" max="8196" width="48.140625" style="3" bestFit="1" customWidth="1"/>
    <col min="8197" max="8199" width="0.85546875" style="3" customWidth="1"/>
    <col min="8200" max="8202" width="2.7109375" style="3" customWidth="1"/>
    <col min="8203" max="8208" width="0.85546875" style="3" customWidth="1"/>
    <col min="8209" max="8209" width="8" style="3" customWidth="1"/>
    <col min="8210" max="8211" width="10" style="3" customWidth="1"/>
    <col min="8212" max="8212" width="24.85546875" style="3" customWidth="1"/>
    <col min="8213" max="8214" width="6.7109375" style="3" customWidth="1"/>
    <col min="8215" max="8224" width="0" style="3" hidden="1" customWidth="1"/>
    <col min="8225" max="8225" width="8" style="3" customWidth="1"/>
    <col min="8226" max="8227" width="10" style="3" customWidth="1"/>
    <col min="8228" max="8450" width="11.42578125" style="3"/>
    <col min="8451" max="8451" width="9.140625" style="3" customWidth="1"/>
    <col min="8452" max="8452" width="48.140625" style="3" bestFit="1" customWidth="1"/>
    <col min="8453" max="8455" width="0.85546875" style="3" customWidth="1"/>
    <col min="8456" max="8458" width="2.7109375" style="3" customWidth="1"/>
    <col min="8459" max="8464" width="0.85546875" style="3" customWidth="1"/>
    <col min="8465" max="8465" width="8" style="3" customWidth="1"/>
    <col min="8466" max="8467" width="10" style="3" customWidth="1"/>
    <col min="8468" max="8468" width="24.85546875" style="3" customWidth="1"/>
    <col min="8469" max="8470" width="6.7109375" style="3" customWidth="1"/>
    <col min="8471" max="8480" width="0" style="3" hidden="1" customWidth="1"/>
    <col min="8481" max="8481" width="8" style="3" customWidth="1"/>
    <col min="8482" max="8483" width="10" style="3" customWidth="1"/>
    <col min="8484" max="8706" width="11.42578125" style="3"/>
    <col min="8707" max="8707" width="9.140625" style="3" customWidth="1"/>
    <col min="8708" max="8708" width="48.140625" style="3" bestFit="1" customWidth="1"/>
    <col min="8709" max="8711" width="0.85546875" style="3" customWidth="1"/>
    <col min="8712" max="8714" width="2.7109375" style="3" customWidth="1"/>
    <col min="8715" max="8720" width="0.85546875" style="3" customWidth="1"/>
    <col min="8721" max="8721" width="8" style="3" customWidth="1"/>
    <col min="8722" max="8723" width="10" style="3" customWidth="1"/>
    <col min="8724" max="8724" width="24.85546875" style="3" customWidth="1"/>
    <col min="8725" max="8726" width="6.7109375" style="3" customWidth="1"/>
    <col min="8727" max="8736" width="0" style="3" hidden="1" customWidth="1"/>
    <col min="8737" max="8737" width="8" style="3" customWidth="1"/>
    <col min="8738" max="8739" width="10" style="3" customWidth="1"/>
    <col min="8740" max="8962" width="11.42578125" style="3"/>
    <col min="8963" max="8963" width="9.140625" style="3" customWidth="1"/>
    <col min="8964" max="8964" width="48.140625" style="3" bestFit="1" customWidth="1"/>
    <col min="8965" max="8967" width="0.85546875" style="3" customWidth="1"/>
    <col min="8968" max="8970" width="2.7109375" style="3" customWidth="1"/>
    <col min="8971" max="8976" width="0.85546875" style="3" customWidth="1"/>
    <col min="8977" max="8977" width="8" style="3" customWidth="1"/>
    <col min="8978" max="8979" width="10" style="3" customWidth="1"/>
    <col min="8980" max="8980" width="24.85546875" style="3" customWidth="1"/>
    <col min="8981" max="8982" width="6.7109375" style="3" customWidth="1"/>
    <col min="8983" max="8992" width="0" style="3" hidden="1" customWidth="1"/>
    <col min="8993" max="8993" width="8" style="3" customWidth="1"/>
    <col min="8994" max="8995" width="10" style="3" customWidth="1"/>
    <col min="8996" max="9218" width="11.42578125" style="3"/>
    <col min="9219" max="9219" width="9.140625" style="3" customWidth="1"/>
    <col min="9220" max="9220" width="48.140625" style="3" bestFit="1" customWidth="1"/>
    <col min="9221" max="9223" width="0.85546875" style="3" customWidth="1"/>
    <col min="9224" max="9226" width="2.7109375" style="3" customWidth="1"/>
    <col min="9227" max="9232" width="0.85546875" style="3" customWidth="1"/>
    <col min="9233" max="9233" width="8" style="3" customWidth="1"/>
    <col min="9234" max="9235" width="10" style="3" customWidth="1"/>
    <col min="9236" max="9236" width="24.85546875" style="3" customWidth="1"/>
    <col min="9237" max="9238" width="6.7109375" style="3" customWidth="1"/>
    <col min="9239" max="9248" width="0" style="3" hidden="1" customWidth="1"/>
    <col min="9249" max="9249" width="8" style="3" customWidth="1"/>
    <col min="9250" max="9251" width="10" style="3" customWidth="1"/>
    <col min="9252" max="9474" width="11.42578125" style="3"/>
    <col min="9475" max="9475" width="9.140625" style="3" customWidth="1"/>
    <col min="9476" max="9476" width="48.140625" style="3" bestFit="1" customWidth="1"/>
    <col min="9477" max="9479" width="0.85546875" style="3" customWidth="1"/>
    <col min="9480" max="9482" width="2.7109375" style="3" customWidth="1"/>
    <col min="9483" max="9488" width="0.85546875" style="3" customWidth="1"/>
    <col min="9489" max="9489" width="8" style="3" customWidth="1"/>
    <col min="9490" max="9491" width="10" style="3" customWidth="1"/>
    <col min="9492" max="9492" width="24.85546875" style="3" customWidth="1"/>
    <col min="9493" max="9494" width="6.7109375" style="3" customWidth="1"/>
    <col min="9495" max="9504" width="0" style="3" hidden="1" customWidth="1"/>
    <col min="9505" max="9505" width="8" style="3" customWidth="1"/>
    <col min="9506" max="9507" width="10" style="3" customWidth="1"/>
    <col min="9508" max="9730" width="11.42578125" style="3"/>
    <col min="9731" max="9731" width="9.140625" style="3" customWidth="1"/>
    <col min="9732" max="9732" width="48.140625" style="3" bestFit="1" customWidth="1"/>
    <col min="9733" max="9735" width="0.85546875" style="3" customWidth="1"/>
    <col min="9736" max="9738" width="2.7109375" style="3" customWidth="1"/>
    <col min="9739" max="9744" width="0.85546875" style="3" customWidth="1"/>
    <col min="9745" max="9745" width="8" style="3" customWidth="1"/>
    <col min="9746" max="9747" width="10" style="3" customWidth="1"/>
    <col min="9748" max="9748" width="24.85546875" style="3" customWidth="1"/>
    <col min="9749" max="9750" width="6.7109375" style="3" customWidth="1"/>
    <col min="9751" max="9760" width="0" style="3" hidden="1" customWidth="1"/>
    <col min="9761" max="9761" width="8" style="3" customWidth="1"/>
    <col min="9762" max="9763" width="10" style="3" customWidth="1"/>
    <col min="9764" max="9986" width="11.42578125" style="3"/>
    <col min="9987" max="9987" width="9.140625" style="3" customWidth="1"/>
    <col min="9988" max="9988" width="48.140625" style="3" bestFit="1" customWidth="1"/>
    <col min="9989" max="9991" width="0.85546875" style="3" customWidth="1"/>
    <col min="9992" max="9994" width="2.7109375" style="3" customWidth="1"/>
    <col min="9995" max="10000" width="0.85546875" style="3" customWidth="1"/>
    <col min="10001" max="10001" width="8" style="3" customWidth="1"/>
    <col min="10002" max="10003" width="10" style="3" customWidth="1"/>
    <col min="10004" max="10004" width="24.85546875" style="3" customWidth="1"/>
    <col min="10005" max="10006" width="6.7109375" style="3" customWidth="1"/>
    <col min="10007" max="10016" width="0" style="3" hidden="1" customWidth="1"/>
    <col min="10017" max="10017" width="8" style="3" customWidth="1"/>
    <col min="10018" max="10019" width="10" style="3" customWidth="1"/>
    <col min="10020" max="10242" width="11.42578125" style="3"/>
    <col min="10243" max="10243" width="9.140625" style="3" customWidth="1"/>
    <col min="10244" max="10244" width="48.140625" style="3" bestFit="1" customWidth="1"/>
    <col min="10245" max="10247" width="0.85546875" style="3" customWidth="1"/>
    <col min="10248" max="10250" width="2.7109375" style="3" customWidth="1"/>
    <col min="10251" max="10256" width="0.85546875" style="3" customWidth="1"/>
    <col min="10257" max="10257" width="8" style="3" customWidth="1"/>
    <col min="10258" max="10259" width="10" style="3" customWidth="1"/>
    <col min="10260" max="10260" width="24.85546875" style="3" customWidth="1"/>
    <col min="10261" max="10262" width="6.7109375" style="3" customWidth="1"/>
    <col min="10263" max="10272" width="0" style="3" hidden="1" customWidth="1"/>
    <col min="10273" max="10273" width="8" style="3" customWidth="1"/>
    <col min="10274" max="10275" width="10" style="3" customWidth="1"/>
    <col min="10276" max="10498" width="11.42578125" style="3"/>
    <col min="10499" max="10499" width="9.140625" style="3" customWidth="1"/>
    <col min="10500" max="10500" width="48.140625" style="3" bestFit="1" customWidth="1"/>
    <col min="10501" max="10503" width="0.85546875" style="3" customWidth="1"/>
    <col min="10504" max="10506" width="2.7109375" style="3" customWidth="1"/>
    <col min="10507" max="10512" width="0.85546875" style="3" customWidth="1"/>
    <col min="10513" max="10513" width="8" style="3" customWidth="1"/>
    <col min="10514" max="10515" width="10" style="3" customWidth="1"/>
    <col min="10516" max="10516" width="24.85546875" style="3" customWidth="1"/>
    <col min="10517" max="10518" width="6.7109375" style="3" customWidth="1"/>
    <col min="10519" max="10528" width="0" style="3" hidden="1" customWidth="1"/>
    <col min="10529" max="10529" width="8" style="3" customWidth="1"/>
    <col min="10530" max="10531" width="10" style="3" customWidth="1"/>
    <col min="10532" max="10754" width="11.42578125" style="3"/>
    <col min="10755" max="10755" width="9.140625" style="3" customWidth="1"/>
    <col min="10756" max="10756" width="48.140625" style="3" bestFit="1" customWidth="1"/>
    <col min="10757" max="10759" width="0.85546875" style="3" customWidth="1"/>
    <col min="10760" max="10762" width="2.7109375" style="3" customWidth="1"/>
    <col min="10763" max="10768" width="0.85546875" style="3" customWidth="1"/>
    <col min="10769" max="10769" width="8" style="3" customWidth="1"/>
    <col min="10770" max="10771" width="10" style="3" customWidth="1"/>
    <col min="10772" max="10772" width="24.85546875" style="3" customWidth="1"/>
    <col min="10773" max="10774" width="6.7109375" style="3" customWidth="1"/>
    <col min="10775" max="10784" width="0" style="3" hidden="1" customWidth="1"/>
    <col min="10785" max="10785" width="8" style="3" customWidth="1"/>
    <col min="10786" max="10787" width="10" style="3" customWidth="1"/>
    <col min="10788" max="11010" width="11.42578125" style="3"/>
    <col min="11011" max="11011" width="9.140625" style="3" customWidth="1"/>
    <col min="11012" max="11012" width="48.140625" style="3" bestFit="1" customWidth="1"/>
    <col min="11013" max="11015" width="0.85546875" style="3" customWidth="1"/>
    <col min="11016" max="11018" width="2.7109375" style="3" customWidth="1"/>
    <col min="11019" max="11024" width="0.85546875" style="3" customWidth="1"/>
    <col min="11025" max="11025" width="8" style="3" customWidth="1"/>
    <col min="11026" max="11027" width="10" style="3" customWidth="1"/>
    <col min="11028" max="11028" width="24.85546875" style="3" customWidth="1"/>
    <col min="11029" max="11030" width="6.7109375" style="3" customWidth="1"/>
    <col min="11031" max="11040" width="0" style="3" hidden="1" customWidth="1"/>
    <col min="11041" max="11041" width="8" style="3" customWidth="1"/>
    <col min="11042" max="11043" width="10" style="3" customWidth="1"/>
    <col min="11044" max="11266" width="11.42578125" style="3"/>
    <col min="11267" max="11267" width="9.140625" style="3" customWidth="1"/>
    <col min="11268" max="11268" width="48.140625" style="3" bestFit="1" customWidth="1"/>
    <col min="11269" max="11271" width="0.85546875" style="3" customWidth="1"/>
    <col min="11272" max="11274" width="2.7109375" style="3" customWidth="1"/>
    <col min="11275" max="11280" width="0.85546875" style="3" customWidth="1"/>
    <col min="11281" max="11281" width="8" style="3" customWidth="1"/>
    <col min="11282" max="11283" width="10" style="3" customWidth="1"/>
    <col min="11284" max="11284" width="24.85546875" style="3" customWidth="1"/>
    <col min="11285" max="11286" width="6.7109375" style="3" customWidth="1"/>
    <col min="11287" max="11296" width="0" style="3" hidden="1" customWidth="1"/>
    <col min="11297" max="11297" width="8" style="3" customWidth="1"/>
    <col min="11298" max="11299" width="10" style="3" customWidth="1"/>
    <col min="11300" max="11522" width="11.42578125" style="3"/>
    <col min="11523" max="11523" width="9.140625" style="3" customWidth="1"/>
    <col min="11524" max="11524" width="48.140625" style="3" bestFit="1" customWidth="1"/>
    <col min="11525" max="11527" width="0.85546875" style="3" customWidth="1"/>
    <col min="11528" max="11530" width="2.7109375" style="3" customWidth="1"/>
    <col min="11531" max="11536" width="0.85546875" style="3" customWidth="1"/>
    <col min="11537" max="11537" width="8" style="3" customWidth="1"/>
    <col min="11538" max="11539" width="10" style="3" customWidth="1"/>
    <col min="11540" max="11540" width="24.85546875" style="3" customWidth="1"/>
    <col min="11541" max="11542" width="6.7109375" style="3" customWidth="1"/>
    <col min="11543" max="11552" width="0" style="3" hidden="1" customWidth="1"/>
    <col min="11553" max="11553" width="8" style="3" customWidth="1"/>
    <col min="11554" max="11555" width="10" style="3" customWidth="1"/>
    <col min="11556" max="11778" width="11.42578125" style="3"/>
    <col min="11779" max="11779" width="9.140625" style="3" customWidth="1"/>
    <col min="11780" max="11780" width="48.140625" style="3" bestFit="1" customWidth="1"/>
    <col min="11781" max="11783" width="0.85546875" style="3" customWidth="1"/>
    <col min="11784" max="11786" width="2.7109375" style="3" customWidth="1"/>
    <col min="11787" max="11792" width="0.85546875" style="3" customWidth="1"/>
    <col min="11793" max="11793" width="8" style="3" customWidth="1"/>
    <col min="11794" max="11795" width="10" style="3" customWidth="1"/>
    <col min="11796" max="11796" width="24.85546875" style="3" customWidth="1"/>
    <col min="11797" max="11798" width="6.7109375" style="3" customWidth="1"/>
    <col min="11799" max="11808" width="0" style="3" hidden="1" customWidth="1"/>
    <col min="11809" max="11809" width="8" style="3" customWidth="1"/>
    <col min="11810" max="11811" width="10" style="3" customWidth="1"/>
    <col min="11812" max="12034" width="11.42578125" style="3"/>
    <col min="12035" max="12035" width="9.140625" style="3" customWidth="1"/>
    <col min="12036" max="12036" width="48.140625" style="3" bestFit="1" customWidth="1"/>
    <col min="12037" max="12039" width="0.85546875" style="3" customWidth="1"/>
    <col min="12040" max="12042" width="2.7109375" style="3" customWidth="1"/>
    <col min="12043" max="12048" width="0.85546875" style="3" customWidth="1"/>
    <col min="12049" max="12049" width="8" style="3" customWidth="1"/>
    <col min="12050" max="12051" width="10" style="3" customWidth="1"/>
    <col min="12052" max="12052" width="24.85546875" style="3" customWidth="1"/>
    <col min="12053" max="12054" width="6.7109375" style="3" customWidth="1"/>
    <col min="12055" max="12064" width="0" style="3" hidden="1" customWidth="1"/>
    <col min="12065" max="12065" width="8" style="3" customWidth="1"/>
    <col min="12066" max="12067" width="10" style="3" customWidth="1"/>
    <col min="12068" max="12290" width="11.42578125" style="3"/>
    <col min="12291" max="12291" width="9.140625" style="3" customWidth="1"/>
    <col min="12292" max="12292" width="48.140625" style="3" bestFit="1" customWidth="1"/>
    <col min="12293" max="12295" width="0.85546875" style="3" customWidth="1"/>
    <col min="12296" max="12298" width="2.7109375" style="3" customWidth="1"/>
    <col min="12299" max="12304" width="0.85546875" style="3" customWidth="1"/>
    <col min="12305" max="12305" width="8" style="3" customWidth="1"/>
    <col min="12306" max="12307" width="10" style="3" customWidth="1"/>
    <col min="12308" max="12308" width="24.85546875" style="3" customWidth="1"/>
    <col min="12309" max="12310" width="6.7109375" style="3" customWidth="1"/>
    <col min="12311" max="12320" width="0" style="3" hidden="1" customWidth="1"/>
    <col min="12321" max="12321" width="8" style="3" customWidth="1"/>
    <col min="12322" max="12323" width="10" style="3" customWidth="1"/>
    <col min="12324" max="12546" width="11.42578125" style="3"/>
    <col min="12547" max="12547" width="9.140625" style="3" customWidth="1"/>
    <col min="12548" max="12548" width="48.140625" style="3" bestFit="1" customWidth="1"/>
    <col min="12549" max="12551" width="0.85546875" style="3" customWidth="1"/>
    <col min="12552" max="12554" width="2.7109375" style="3" customWidth="1"/>
    <col min="12555" max="12560" width="0.85546875" style="3" customWidth="1"/>
    <col min="12561" max="12561" width="8" style="3" customWidth="1"/>
    <col min="12562" max="12563" width="10" style="3" customWidth="1"/>
    <col min="12564" max="12564" width="24.85546875" style="3" customWidth="1"/>
    <col min="12565" max="12566" width="6.7109375" style="3" customWidth="1"/>
    <col min="12567" max="12576" width="0" style="3" hidden="1" customWidth="1"/>
    <col min="12577" max="12577" width="8" style="3" customWidth="1"/>
    <col min="12578" max="12579" width="10" style="3" customWidth="1"/>
    <col min="12580" max="12802" width="11.42578125" style="3"/>
    <col min="12803" max="12803" width="9.140625" style="3" customWidth="1"/>
    <col min="12804" max="12804" width="48.140625" style="3" bestFit="1" customWidth="1"/>
    <col min="12805" max="12807" width="0.85546875" style="3" customWidth="1"/>
    <col min="12808" max="12810" width="2.7109375" style="3" customWidth="1"/>
    <col min="12811" max="12816" width="0.85546875" style="3" customWidth="1"/>
    <col min="12817" max="12817" width="8" style="3" customWidth="1"/>
    <col min="12818" max="12819" width="10" style="3" customWidth="1"/>
    <col min="12820" max="12820" width="24.85546875" style="3" customWidth="1"/>
    <col min="12821" max="12822" width="6.7109375" style="3" customWidth="1"/>
    <col min="12823" max="12832" width="0" style="3" hidden="1" customWidth="1"/>
    <col min="12833" max="12833" width="8" style="3" customWidth="1"/>
    <col min="12834" max="12835" width="10" style="3" customWidth="1"/>
    <col min="12836" max="13058" width="11.42578125" style="3"/>
    <col min="13059" max="13059" width="9.140625" style="3" customWidth="1"/>
    <col min="13060" max="13060" width="48.140625" style="3" bestFit="1" customWidth="1"/>
    <col min="13061" max="13063" width="0.85546875" style="3" customWidth="1"/>
    <col min="13064" max="13066" width="2.7109375" style="3" customWidth="1"/>
    <col min="13067" max="13072" width="0.85546875" style="3" customWidth="1"/>
    <col min="13073" max="13073" width="8" style="3" customWidth="1"/>
    <col min="13074" max="13075" width="10" style="3" customWidth="1"/>
    <col min="13076" max="13076" width="24.85546875" style="3" customWidth="1"/>
    <col min="13077" max="13078" width="6.7109375" style="3" customWidth="1"/>
    <col min="13079" max="13088" width="0" style="3" hidden="1" customWidth="1"/>
    <col min="13089" max="13089" width="8" style="3" customWidth="1"/>
    <col min="13090" max="13091" width="10" style="3" customWidth="1"/>
    <col min="13092" max="13314" width="11.42578125" style="3"/>
    <col min="13315" max="13315" width="9.140625" style="3" customWidth="1"/>
    <col min="13316" max="13316" width="48.140625" style="3" bestFit="1" customWidth="1"/>
    <col min="13317" max="13319" width="0.85546875" style="3" customWidth="1"/>
    <col min="13320" max="13322" width="2.7109375" style="3" customWidth="1"/>
    <col min="13323" max="13328" width="0.85546875" style="3" customWidth="1"/>
    <col min="13329" max="13329" width="8" style="3" customWidth="1"/>
    <col min="13330" max="13331" width="10" style="3" customWidth="1"/>
    <col min="13332" max="13332" width="24.85546875" style="3" customWidth="1"/>
    <col min="13333" max="13334" width="6.7109375" style="3" customWidth="1"/>
    <col min="13335" max="13344" width="0" style="3" hidden="1" customWidth="1"/>
    <col min="13345" max="13345" width="8" style="3" customWidth="1"/>
    <col min="13346" max="13347" width="10" style="3" customWidth="1"/>
    <col min="13348" max="13570" width="11.42578125" style="3"/>
    <col min="13571" max="13571" width="9.140625" style="3" customWidth="1"/>
    <col min="13572" max="13572" width="48.140625" style="3" bestFit="1" customWidth="1"/>
    <col min="13573" max="13575" width="0.85546875" style="3" customWidth="1"/>
    <col min="13576" max="13578" width="2.7109375" style="3" customWidth="1"/>
    <col min="13579" max="13584" width="0.85546875" style="3" customWidth="1"/>
    <col min="13585" max="13585" width="8" style="3" customWidth="1"/>
    <col min="13586" max="13587" width="10" style="3" customWidth="1"/>
    <col min="13588" max="13588" width="24.85546875" style="3" customWidth="1"/>
    <col min="13589" max="13590" width="6.7109375" style="3" customWidth="1"/>
    <col min="13591" max="13600" width="0" style="3" hidden="1" customWidth="1"/>
    <col min="13601" max="13601" width="8" style="3" customWidth="1"/>
    <col min="13602" max="13603" width="10" style="3" customWidth="1"/>
    <col min="13604" max="13826" width="11.42578125" style="3"/>
    <col min="13827" max="13827" width="9.140625" style="3" customWidth="1"/>
    <col min="13828" max="13828" width="48.140625" style="3" bestFit="1" customWidth="1"/>
    <col min="13829" max="13831" width="0.85546875" style="3" customWidth="1"/>
    <col min="13832" max="13834" width="2.7109375" style="3" customWidth="1"/>
    <col min="13835" max="13840" width="0.85546875" style="3" customWidth="1"/>
    <col min="13841" max="13841" width="8" style="3" customWidth="1"/>
    <col min="13842" max="13843" width="10" style="3" customWidth="1"/>
    <col min="13844" max="13844" width="24.85546875" style="3" customWidth="1"/>
    <col min="13845" max="13846" width="6.7109375" style="3" customWidth="1"/>
    <col min="13847" max="13856" width="0" style="3" hidden="1" customWidth="1"/>
    <col min="13857" max="13857" width="8" style="3" customWidth="1"/>
    <col min="13858" max="13859" width="10" style="3" customWidth="1"/>
    <col min="13860" max="14082" width="11.42578125" style="3"/>
    <col min="14083" max="14083" width="9.140625" style="3" customWidth="1"/>
    <col min="14084" max="14084" width="48.140625" style="3" bestFit="1" customWidth="1"/>
    <col min="14085" max="14087" width="0.85546875" style="3" customWidth="1"/>
    <col min="14088" max="14090" width="2.7109375" style="3" customWidth="1"/>
    <col min="14091" max="14096" width="0.85546875" style="3" customWidth="1"/>
    <col min="14097" max="14097" width="8" style="3" customWidth="1"/>
    <col min="14098" max="14099" width="10" style="3" customWidth="1"/>
    <col min="14100" max="14100" width="24.85546875" style="3" customWidth="1"/>
    <col min="14101" max="14102" width="6.7109375" style="3" customWidth="1"/>
    <col min="14103" max="14112" width="0" style="3" hidden="1" customWidth="1"/>
    <col min="14113" max="14113" width="8" style="3" customWidth="1"/>
    <col min="14114" max="14115" width="10" style="3" customWidth="1"/>
    <col min="14116" max="14338" width="11.42578125" style="3"/>
    <col min="14339" max="14339" width="9.140625" style="3" customWidth="1"/>
    <col min="14340" max="14340" width="48.140625" style="3" bestFit="1" customWidth="1"/>
    <col min="14341" max="14343" width="0.85546875" style="3" customWidth="1"/>
    <col min="14344" max="14346" width="2.7109375" style="3" customWidth="1"/>
    <col min="14347" max="14352" width="0.85546875" style="3" customWidth="1"/>
    <col min="14353" max="14353" width="8" style="3" customWidth="1"/>
    <col min="14354" max="14355" width="10" style="3" customWidth="1"/>
    <col min="14356" max="14356" width="24.85546875" style="3" customWidth="1"/>
    <col min="14357" max="14358" width="6.7109375" style="3" customWidth="1"/>
    <col min="14359" max="14368" width="0" style="3" hidden="1" customWidth="1"/>
    <col min="14369" max="14369" width="8" style="3" customWidth="1"/>
    <col min="14370" max="14371" width="10" style="3" customWidth="1"/>
    <col min="14372" max="14594" width="11.42578125" style="3"/>
    <col min="14595" max="14595" width="9.140625" style="3" customWidth="1"/>
    <col min="14596" max="14596" width="48.140625" style="3" bestFit="1" customWidth="1"/>
    <col min="14597" max="14599" width="0.85546875" style="3" customWidth="1"/>
    <col min="14600" max="14602" width="2.7109375" style="3" customWidth="1"/>
    <col min="14603" max="14608" width="0.85546875" style="3" customWidth="1"/>
    <col min="14609" max="14609" width="8" style="3" customWidth="1"/>
    <col min="14610" max="14611" width="10" style="3" customWidth="1"/>
    <col min="14612" max="14612" width="24.85546875" style="3" customWidth="1"/>
    <col min="14613" max="14614" width="6.7109375" style="3" customWidth="1"/>
    <col min="14615" max="14624" width="0" style="3" hidden="1" customWidth="1"/>
    <col min="14625" max="14625" width="8" style="3" customWidth="1"/>
    <col min="14626" max="14627" width="10" style="3" customWidth="1"/>
    <col min="14628" max="14850" width="11.42578125" style="3"/>
    <col min="14851" max="14851" width="9.140625" style="3" customWidth="1"/>
    <col min="14852" max="14852" width="48.140625" style="3" bestFit="1" customWidth="1"/>
    <col min="14853" max="14855" width="0.85546875" style="3" customWidth="1"/>
    <col min="14856" max="14858" width="2.7109375" style="3" customWidth="1"/>
    <col min="14859" max="14864" width="0.85546875" style="3" customWidth="1"/>
    <col min="14865" max="14865" width="8" style="3" customWidth="1"/>
    <col min="14866" max="14867" width="10" style="3" customWidth="1"/>
    <col min="14868" max="14868" width="24.85546875" style="3" customWidth="1"/>
    <col min="14869" max="14870" width="6.7109375" style="3" customWidth="1"/>
    <col min="14871" max="14880" width="0" style="3" hidden="1" customWidth="1"/>
    <col min="14881" max="14881" width="8" style="3" customWidth="1"/>
    <col min="14882" max="14883" width="10" style="3" customWidth="1"/>
    <col min="14884" max="15106" width="11.42578125" style="3"/>
    <col min="15107" max="15107" width="9.140625" style="3" customWidth="1"/>
    <col min="15108" max="15108" width="48.140625" style="3" bestFit="1" customWidth="1"/>
    <col min="15109" max="15111" width="0.85546875" style="3" customWidth="1"/>
    <col min="15112" max="15114" width="2.7109375" style="3" customWidth="1"/>
    <col min="15115" max="15120" width="0.85546875" style="3" customWidth="1"/>
    <col min="15121" max="15121" width="8" style="3" customWidth="1"/>
    <col min="15122" max="15123" width="10" style="3" customWidth="1"/>
    <col min="15124" max="15124" width="24.85546875" style="3" customWidth="1"/>
    <col min="15125" max="15126" width="6.7109375" style="3" customWidth="1"/>
    <col min="15127" max="15136" width="0" style="3" hidden="1" customWidth="1"/>
    <col min="15137" max="15137" width="8" style="3" customWidth="1"/>
    <col min="15138" max="15139" width="10" style="3" customWidth="1"/>
    <col min="15140" max="15362" width="11.42578125" style="3"/>
    <col min="15363" max="15363" width="9.140625" style="3" customWidth="1"/>
    <col min="15364" max="15364" width="48.140625" style="3" bestFit="1" customWidth="1"/>
    <col min="15365" max="15367" width="0.85546875" style="3" customWidth="1"/>
    <col min="15368" max="15370" width="2.7109375" style="3" customWidth="1"/>
    <col min="15371" max="15376" width="0.85546875" style="3" customWidth="1"/>
    <col min="15377" max="15377" width="8" style="3" customWidth="1"/>
    <col min="15378" max="15379" width="10" style="3" customWidth="1"/>
    <col min="15380" max="15380" width="24.85546875" style="3" customWidth="1"/>
    <col min="15381" max="15382" width="6.7109375" style="3" customWidth="1"/>
    <col min="15383" max="15392" width="0" style="3" hidden="1" customWidth="1"/>
    <col min="15393" max="15393" width="8" style="3" customWidth="1"/>
    <col min="15394" max="15395" width="10" style="3" customWidth="1"/>
    <col min="15396" max="15618" width="11.42578125" style="3"/>
    <col min="15619" max="15619" width="9.140625" style="3" customWidth="1"/>
    <col min="15620" max="15620" width="48.140625" style="3" bestFit="1" customWidth="1"/>
    <col min="15621" max="15623" width="0.85546875" style="3" customWidth="1"/>
    <col min="15624" max="15626" width="2.7109375" style="3" customWidth="1"/>
    <col min="15627" max="15632" width="0.85546875" style="3" customWidth="1"/>
    <col min="15633" max="15633" width="8" style="3" customWidth="1"/>
    <col min="15634" max="15635" width="10" style="3" customWidth="1"/>
    <col min="15636" max="15636" width="24.85546875" style="3" customWidth="1"/>
    <col min="15637" max="15638" width="6.7109375" style="3" customWidth="1"/>
    <col min="15639" max="15648" width="0" style="3" hidden="1" customWidth="1"/>
    <col min="15649" max="15649" width="8" style="3" customWidth="1"/>
    <col min="15650" max="15651" width="10" style="3" customWidth="1"/>
    <col min="15652" max="15874" width="11.42578125" style="3"/>
    <col min="15875" max="15875" width="9.140625" style="3" customWidth="1"/>
    <col min="15876" max="15876" width="48.140625" style="3" bestFit="1" customWidth="1"/>
    <col min="15877" max="15879" width="0.85546875" style="3" customWidth="1"/>
    <col min="15880" max="15882" width="2.7109375" style="3" customWidth="1"/>
    <col min="15883" max="15888" width="0.85546875" style="3" customWidth="1"/>
    <col min="15889" max="15889" width="8" style="3" customWidth="1"/>
    <col min="15890" max="15891" width="10" style="3" customWidth="1"/>
    <col min="15892" max="15892" width="24.85546875" style="3" customWidth="1"/>
    <col min="15893" max="15894" width="6.7109375" style="3" customWidth="1"/>
    <col min="15895" max="15904" width="0" style="3" hidden="1" customWidth="1"/>
    <col min="15905" max="15905" width="8" style="3" customWidth="1"/>
    <col min="15906" max="15907" width="10" style="3" customWidth="1"/>
    <col min="15908" max="16130" width="11.42578125" style="3"/>
    <col min="16131" max="16131" width="9.140625" style="3" customWidth="1"/>
    <col min="16132" max="16132" width="48.140625" style="3" bestFit="1" customWidth="1"/>
    <col min="16133" max="16135" width="0.85546875" style="3" customWidth="1"/>
    <col min="16136" max="16138" width="2.7109375" style="3" customWidth="1"/>
    <col min="16139" max="16144" width="0.85546875" style="3" customWidth="1"/>
    <col min="16145" max="16145" width="8" style="3" customWidth="1"/>
    <col min="16146" max="16147" width="10" style="3" customWidth="1"/>
    <col min="16148" max="16148" width="24.85546875" style="3" customWidth="1"/>
    <col min="16149" max="16150" width="6.7109375" style="3" customWidth="1"/>
    <col min="16151" max="16160" width="0" style="3" hidden="1" customWidth="1"/>
    <col min="16161" max="16161" width="8" style="3" customWidth="1"/>
    <col min="16162" max="16163" width="10" style="3" customWidth="1"/>
    <col min="16164" max="16384" width="11.42578125" style="3"/>
  </cols>
  <sheetData>
    <row r="1" spans="1:33" ht="15" customHeight="1" x14ac:dyDescent="0.25">
      <c r="B1" s="136" t="s">
        <v>132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"/>
      <c r="O1" s="126" t="s">
        <v>48</v>
      </c>
      <c r="P1" s="126"/>
      <c r="Q1" s="126"/>
      <c r="R1" s="126"/>
      <c r="S1" s="126"/>
      <c r="AG1" s="10"/>
    </row>
    <row r="2" spans="1:33" ht="15" x14ac:dyDescent="0.25"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"/>
      <c r="O2" s="1"/>
      <c r="P2" s="52"/>
      <c r="Q2" s="40"/>
      <c r="R2" s="2"/>
      <c r="S2" s="1"/>
    </row>
    <row r="3" spans="1:33" ht="15" x14ac:dyDescent="0.25"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"/>
      <c r="O3" s="126" t="s">
        <v>49</v>
      </c>
      <c r="P3" s="126"/>
      <c r="Q3" s="126"/>
      <c r="R3" s="126"/>
      <c r="S3" s="126"/>
      <c r="AG3" s="11"/>
    </row>
    <row r="4" spans="1:33" s="4" customFormat="1" ht="17.25" customHeight="1" x14ac:dyDescent="0.2">
      <c r="B4" s="110" t="s">
        <v>0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2"/>
      <c r="Q4" s="113"/>
      <c r="R4" s="111"/>
      <c r="S4" s="111"/>
    </row>
    <row r="5" spans="1:33" s="4" customFormat="1" ht="17.25" customHeight="1" x14ac:dyDescent="0.2">
      <c r="B5" s="110" t="s">
        <v>1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2"/>
      <c r="Q5" s="113"/>
      <c r="R5" s="111"/>
      <c r="S5" s="111"/>
    </row>
    <row r="6" spans="1:33" s="4" customFormat="1" ht="17.25" customHeight="1" x14ac:dyDescent="0.2">
      <c r="B6" s="110" t="s">
        <v>2</v>
      </c>
      <c r="C6" s="110"/>
      <c r="D6" s="135" t="s">
        <v>98</v>
      </c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</row>
    <row r="7" spans="1:33" s="4" customFormat="1" ht="17.25" customHeight="1" x14ac:dyDescent="0.2">
      <c r="B7" s="110" t="s">
        <v>3</v>
      </c>
      <c r="C7" s="111"/>
      <c r="D7" s="135" t="s">
        <v>99</v>
      </c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</row>
    <row r="8" spans="1:33" s="4" customFormat="1" ht="17.25" customHeight="1" x14ac:dyDescent="0.2">
      <c r="B8" s="114" t="s">
        <v>4</v>
      </c>
      <c r="C8" s="110"/>
      <c r="D8" s="135" t="s">
        <v>100</v>
      </c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</row>
    <row r="9" spans="1:33" s="4" customFormat="1" ht="17.25" customHeight="1" x14ac:dyDescent="0.2">
      <c r="B9" s="114" t="s">
        <v>5</v>
      </c>
      <c r="C9" s="114"/>
      <c r="D9" s="135" t="s">
        <v>101</v>
      </c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</row>
    <row r="10" spans="1:33" s="4" customFormat="1" ht="17.25" customHeight="1" x14ac:dyDescent="0.3">
      <c r="B10" s="114" t="s">
        <v>6</v>
      </c>
      <c r="C10" s="111"/>
      <c r="D10" s="135" t="s">
        <v>102</v>
      </c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2"/>
    </row>
    <row r="11" spans="1:33" s="4" customFormat="1" ht="17.25" customHeight="1" x14ac:dyDescent="0.3">
      <c r="B11" s="114" t="s">
        <v>7</v>
      </c>
      <c r="C11" s="114"/>
      <c r="D11" s="135" t="s">
        <v>103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2"/>
    </row>
    <row r="12" spans="1:33" ht="16.5" customHeight="1" x14ac:dyDescent="0.35">
      <c r="B12" s="13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53"/>
      <c r="Q12" s="41"/>
      <c r="R12" s="20"/>
      <c r="S12" s="20"/>
      <c r="T12" s="14"/>
    </row>
    <row r="13" spans="1:33" ht="6" customHeight="1" thickBot="1" x14ac:dyDescent="0.3">
      <c r="B13" s="5"/>
      <c r="C13"/>
      <c r="D13"/>
      <c r="E13"/>
      <c r="F13"/>
      <c r="G13"/>
      <c r="H13"/>
      <c r="I13"/>
      <c r="J13"/>
      <c r="K13"/>
      <c r="L13"/>
      <c r="M13"/>
      <c r="N13"/>
      <c r="O13" s="5"/>
      <c r="P13" s="54"/>
      <c r="Q13" s="42"/>
      <c r="R13" s="5"/>
      <c r="S13" s="5"/>
    </row>
    <row r="14" spans="1:33" ht="35.25" customHeight="1" thickBot="1" x14ac:dyDescent="0.25">
      <c r="B14" s="94" t="s">
        <v>8</v>
      </c>
      <c r="C14" s="132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95" t="s">
        <v>50</v>
      </c>
      <c r="P14" s="96" t="s">
        <v>125</v>
      </c>
      <c r="Q14" s="97" t="s">
        <v>124</v>
      </c>
      <c r="R14" s="82" t="s">
        <v>51</v>
      </c>
      <c r="S14" s="83" t="s">
        <v>52</v>
      </c>
    </row>
    <row r="15" spans="1:33" ht="22.5" customHeight="1" x14ac:dyDescent="0.2">
      <c r="A15" s="122" t="s">
        <v>116</v>
      </c>
      <c r="B15" s="66" t="s">
        <v>9</v>
      </c>
      <c r="C15" s="98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100"/>
      <c r="O15" s="129"/>
      <c r="P15" s="129"/>
      <c r="Q15" s="129"/>
      <c r="R15" s="130"/>
      <c r="S15" s="131"/>
    </row>
    <row r="16" spans="1:33" ht="22.5" customHeight="1" x14ac:dyDescent="0.2">
      <c r="A16" s="123"/>
      <c r="B16" s="101" t="s">
        <v>10</v>
      </c>
      <c r="C16" s="69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1"/>
      <c r="O16" s="72"/>
      <c r="P16" s="73">
        <f>SUM(R16/Q16)</f>
        <v>7.488151658767773</v>
      </c>
      <c r="Q16" s="74">
        <v>1.0549999999999999</v>
      </c>
      <c r="R16" s="75">
        <v>7.9</v>
      </c>
      <c r="S16" s="76">
        <f>SUM(R16*O16)</f>
        <v>0</v>
      </c>
    </row>
    <row r="17" spans="1:19" ht="22.5" customHeight="1" x14ac:dyDescent="0.2">
      <c r="A17" s="123"/>
      <c r="B17" s="101" t="s">
        <v>11</v>
      </c>
      <c r="C17" s="69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1"/>
      <c r="O17" s="72"/>
      <c r="P17" s="73">
        <f t="shared" ref="P17:P55" si="0">SUM(R17/Q17)</f>
        <v>7.488151658767773</v>
      </c>
      <c r="Q17" s="74">
        <v>1.0549999999999999</v>
      </c>
      <c r="R17" s="75">
        <v>7.9</v>
      </c>
      <c r="S17" s="76">
        <f t="shared" ref="S17:S55" si="1">SUM(R17*O17)</f>
        <v>0</v>
      </c>
    </row>
    <row r="18" spans="1:19" ht="22.5" customHeight="1" x14ac:dyDescent="0.2">
      <c r="A18" s="123"/>
      <c r="B18" s="101" t="s">
        <v>12</v>
      </c>
      <c r="C18" s="69"/>
      <c r="D18" s="70"/>
      <c r="E18" s="70"/>
      <c r="F18" s="134" t="s">
        <v>42</v>
      </c>
      <c r="G18" s="134"/>
      <c r="H18" s="134"/>
      <c r="I18" s="70"/>
      <c r="J18" s="70"/>
      <c r="K18" s="70"/>
      <c r="L18" s="70"/>
      <c r="M18" s="70"/>
      <c r="N18" s="71"/>
      <c r="O18" s="72"/>
      <c r="P18" s="73">
        <f t="shared" si="0"/>
        <v>10.900473933649289</v>
      </c>
      <c r="Q18" s="74">
        <v>1.0549999999999999</v>
      </c>
      <c r="R18" s="75">
        <v>11.5</v>
      </c>
      <c r="S18" s="76">
        <f t="shared" si="1"/>
        <v>0</v>
      </c>
    </row>
    <row r="19" spans="1:19" ht="22.5" customHeight="1" x14ac:dyDescent="0.2">
      <c r="A19" s="123"/>
      <c r="B19" s="102" t="s">
        <v>13</v>
      </c>
      <c r="C19" s="69"/>
      <c r="D19" s="70"/>
      <c r="E19" s="70"/>
      <c r="F19" s="134"/>
      <c r="G19" s="134"/>
      <c r="H19" s="134"/>
      <c r="I19" s="70"/>
      <c r="J19" s="70"/>
      <c r="K19" s="70"/>
      <c r="L19" s="70"/>
      <c r="M19" s="70"/>
      <c r="N19" s="71"/>
      <c r="O19" s="72"/>
      <c r="P19" s="73">
        <f t="shared" si="0"/>
        <v>7.488151658767773</v>
      </c>
      <c r="Q19" s="74">
        <v>1.0549999999999999</v>
      </c>
      <c r="R19" s="75">
        <v>7.9</v>
      </c>
      <c r="S19" s="76">
        <f t="shared" si="1"/>
        <v>0</v>
      </c>
    </row>
    <row r="20" spans="1:19" ht="22.5" customHeight="1" x14ac:dyDescent="0.2">
      <c r="A20" s="123"/>
      <c r="B20" s="101" t="s">
        <v>14</v>
      </c>
      <c r="C20" s="69"/>
      <c r="D20" s="70"/>
      <c r="E20" s="70"/>
      <c r="F20" s="127" t="s">
        <v>43</v>
      </c>
      <c r="G20" s="127" t="s">
        <v>45</v>
      </c>
      <c r="H20" s="127" t="s">
        <v>47</v>
      </c>
      <c r="I20" s="70"/>
      <c r="J20" s="70"/>
      <c r="K20" s="70"/>
      <c r="L20" s="70"/>
      <c r="M20" s="70"/>
      <c r="N20" s="71"/>
      <c r="O20" s="72"/>
      <c r="P20" s="73">
        <f t="shared" si="0"/>
        <v>7.488151658767773</v>
      </c>
      <c r="Q20" s="74">
        <v>1.0549999999999999</v>
      </c>
      <c r="R20" s="75">
        <v>7.9</v>
      </c>
      <c r="S20" s="76">
        <f t="shared" si="1"/>
        <v>0</v>
      </c>
    </row>
    <row r="21" spans="1:19" ht="22.5" customHeight="1" x14ac:dyDescent="0.2">
      <c r="A21" s="123"/>
      <c r="B21" s="101" t="s">
        <v>15</v>
      </c>
      <c r="C21" s="69"/>
      <c r="D21" s="70"/>
      <c r="E21" s="70"/>
      <c r="F21" s="127"/>
      <c r="G21" s="128"/>
      <c r="H21" s="127"/>
      <c r="I21" s="70"/>
      <c r="J21" s="70"/>
      <c r="K21" s="70"/>
      <c r="L21" s="70"/>
      <c r="M21" s="70"/>
      <c r="N21" s="71"/>
      <c r="O21" s="72"/>
      <c r="P21" s="73">
        <f t="shared" si="0"/>
        <v>7.488151658767773</v>
      </c>
      <c r="Q21" s="74">
        <v>1.0549999999999999</v>
      </c>
      <c r="R21" s="75">
        <v>7.9</v>
      </c>
      <c r="S21" s="76">
        <f t="shared" si="1"/>
        <v>0</v>
      </c>
    </row>
    <row r="22" spans="1:19" ht="22.5" customHeight="1" x14ac:dyDescent="0.2">
      <c r="A22" s="123"/>
      <c r="B22" s="101" t="s">
        <v>16</v>
      </c>
      <c r="C22" s="69"/>
      <c r="D22" s="70"/>
      <c r="E22" s="70"/>
      <c r="F22" s="127"/>
      <c r="G22" s="128"/>
      <c r="H22" s="127"/>
      <c r="I22" s="70"/>
      <c r="J22" s="70"/>
      <c r="K22" s="70"/>
      <c r="L22" s="70"/>
      <c r="M22" s="70"/>
      <c r="N22" s="71"/>
      <c r="O22" s="72"/>
      <c r="P22" s="73">
        <f t="shared" si="0"/>
        <v>10.900473933649289</v>
      </c>
      <c r="Q22" s="74">
        <v>1.0549999999999999</v>
      </c>
      <c r="R22" s="75">
        <v>11.5</v>
      </c>
      <c r="S22" s="76">
        <f t="shared" si="1"/>
        <v>0</v>
      </c>
    </row>
    <row r="23" spans="1:19" ht="22.5" customHeight="1" x14ac:dyDescent="0.2">
      <c r="A23" s="123"/>
      <c r="B23" s="101" t="s">
        <v>17</v>
      </c>
      <c r="C23" s="69"/>
      <c r="D23" s="70"/>
      <c r="E23" s="70"/>
      <c r="F23" s="127"/>
      <c r="G23" s="128"/>
      <c r="H23" s="127"/>
      <c r="I23" s="70"/>
      <c r="J23" s="70"/>
      <c r="K23" s="70"/>
      <c r="L23" s="70"/>
      <c r="M23" s="70"/>
      <c r="N23" s="71"/>
      <c r="O23" s="72"/>
      <c r="P23" s="73">
        <f t="shared" si="0"/>
        <v>7.488151658767773</v>
      </c>
      <c r="Q23" s="74">
        <v>1.0549999999999999</v>
      </c>
      <c r="R23" s="75">
        <v>7.9</v>
      </c>
      <c r="S23" s="76">
        <f t="shared" si="1"/>
        <v>0</v>
      </c>
    </row>
    <row r="24" spans="1:19" ht="22.5" customHeight="1" x14ac:dyDescent="0.2">
      <c r="A24" s="123"/>
      <c r="B24" s="109" t="s">
        <v>82</v>
      </c>
      <c r="C24" s="69"/>
      <c r="D24" s="70"/>
      <c r="E24" s="70"/>
      <c r="F24" s="127"/>
      <c r="G24" s="128"/>
      <c r="H24" s="127"/>
      <c r="I24" s="70"/>
      <c r="J24" s="70"/>
      <c r="K24" s="70"/>
      <c r="L24" s="70"/>
      <c r="M24" s="70"/>
      <c r="N24" s="71"/>
      <c r="O24" s="129"/>
      <c r="P24" s="129"/>
      <c r="Q24" s="129"/>
      <c r="R24" s="130"/>
      <c r="S24" s="131"/>
    </row>
    <row r="25" spans="1:19" ht="22.5" customHeight="1" x14ac:dyDescent="0.2">
      <c r="A25" s="123"/>
      <c r="B25" s="118" t="s">
        <v>127</v>
      </c>
      <c r="C25" s="119"/>
      <c r="D25" s="119"/>
      <c r="E25" s="119"/>
      <c r="F25" s="103"/>
      <c r="G25" s="103"/>
      <c r="H25" s="103"/>
      <c r="I25" s="70"/>
      <c r="J25" s="70"/>
      <c r="K25" s="70"/>
      <c r="L25" s="70"/>
      <c r="M25" s="70"/>
      <c r="N25" s="71"/>
      <c r="O25" s="72"/>
      <c r="P25" s="73">
        <f t="shared" si="0"/>
        <v>16.583333333333332</v>
      </c>
      <c r="Q25" s="78">
        <v>1.2</v>
      </c>
      <c r="R25" s="75">
        <v>19.899999999999999</v>
      </c>
      <c r="S25" s="76">
        <f t="shared" si="1"/>
        <v>0</v>
      </c>
    </row>
    <row r="26" spans="1:19" ht="22.5" customHeight="1" x14ac:dyDescent="0.2">
      <c r="A26" s="123"/>
      <c r="B26" s="118" t="s">
        <v>128</v>
      </c>
      <c r="C26" s="119"/>
      <c r="D26" s="119"/>
      <c r="E26" s="119"/>
      <c r="F26" s="103"/>
      <c r="G26" s="103"/>
      <c r="H26" s="103"/>
      <c r="I26" s="70"/>
      <c r="J26" s="70"/>
      <c r="K26" s="70"/>
      <c r="L26" s="70"/>
      <c r="M26" s="70"/>
      <c r="N26" s="71"/>
      <c r="O26" s="72"/>
      <c r="P26" s="73">
        <f t="shared" si="0"/>
        <v>18.862559241706162</v>
      </c>
      <c r="Q26" s="74">
        <v>1.0549999999999999</v>
      </c>
      <c r="R26" s="75">
        <v>19.899999999999999</v>
      </c>
      <c r="S26" s="76">
        <f t="shared" si="1"/>
        <v>0</v>
      </c>
    </row>
    <row r="27" spans="1:19" ht="22.5" customHeight="1" x14ac:dyDescent="0.2">
      <c r="A27" s="123"/>
      <c r="B27" s="104" t="s">
        <v>18</v>
      </c>
      <c r="C27" s="69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1"/>
      <c r="O27" s="72"/>
      <c r="P27" s="73">
        <f t="shared" si="0"/>
        <v>17.061611374407583</v>
      </c>
      <c r="Q27" s="74">
        <v>1.0549999999999999</v>
      </c>
      <c r="R27" s="75">
        <v>18</v>
      </c>
      <c r="S27" s="76">
        <f t="shared" si="1"/>
        <v>0</v>
      </c>
    </row>
    <row r="28" spans="1:19" ht="22.5" customHeight="1" x14ac:dyDescent="0.2">
      <c r="A28" s="123"/>
      <c r="B28" s="101" t="s">
        <v>19</v>
      </c>
      <c r="C28" s="69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1"/>
      <c r="O28" s="72"/>
      <c r="P28" s="73">
        <f t="shared" si="0"/>
        <v>17.061611374407583</v>
      </c>
      <c r="Q28" s="74">
        <v>1.0549999999999999</v>
      </c>
      <c r="R28" s="75">
        <v>18</v>
      </c>
      <c r="S28" s="76">
        <f t="shared" si="1"/>
        <v>0</v>
      </c>
    </row>
    <row r="29" spans="1:19" ht="22.5" customHeight="1" x14ac:dyDescent="0.2">
      <c r="A29" s="123"/>
      <c r="B29" s="101" t="s">
        <v>83</v>
      </c>
      <c r="C29" s="69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1"/>
      <c r="O29" s="72"/>
      <c r="P29" s="73">
        <f t="shared" si="0"/>
        <v>2.8436018957345972</v>
      </c>
      <c r="Q29" s="74">
        <v>1.0549999999999999</v>
      </c>
      <c r="R29" s="75">
        <v>3</v>
      </c>
      <c r="S29" s="76">
        <f t="shared" si="1"/>
        <v>0</v>
      </c>
    </row>
    <row r="30" spans="1:19" ht="22.5" customHeight="1" x14ac:dyDescent="0.25">
      <c r="A30" s="123"/>
      <c r="B30" s="101" t="s">
        <v>81</v>
      </c>
      <c r="C30" s="69"/>
      <c r="D30" s="70"/>
      <c r="E30" s="70"/>
      <c r="F30" s="105"/>
      <c r="G30" s="106"/>
      <c r="H30" s="70"/>
      <c r="I30" s="70"/>
      <c r="J30" s="70"/>
      <c r="K30" s="70"/>
      <c r="L30" s="70"/>
      <c r="M30" s="70"/>
      <c r="N30" s="71"/>
      <c r="O30" s="72"/>
      <c r="P30" s="73">
        <f t="shared" si="0"/>
        <v>5.2132701421800949</v>
      </c>
      <c r="Q30" s="74">
        <v>1.0549999999999999</v>
      </c>
      <c r="R30" s="75">
        <v>5.5</v>
      </c>
      <c r="S30" s="76">
        <f t="shared" si="1"/>
        <v>0</v>
      </c>
    </row>
    <row r="31" spans="1:19" ht="22.5" customHeight="1" x14ac:dyDescent="0.25">
      <c r="A31" s="123"/>
      <c r="B31" s="101" t="s">
        <v>20</v>
      </c>
      <c r="C31" s="120"/>
      <c r="D31" s="121"/>
      <c r="E31" s="121"/>
      <c r="F31" s="105"/>
      <c r="G31" s="106"/>
      <c r="H31" s="70"/>
      <c r="I31" s="70"/>
      <c r="J31" s="70"/>
      <c r="K31" s="70"/>
      <c r="L31" s="70"/>
      <c r="M31" s="70"/>
      <c r="N31" s="71"/>
      <c r="O31" s="72"/>
      <c r="P31" s="73">
        <f t="shared" si="0"/>
        <v>7.5829383886255926</v>
      </c>
      <c r="Q31" s="74">
        <v>1.0549999999999999</v>
      </c>
      <c r="R31" s="75">
        <v>8</v>
      </c>
      <c r="S31" s="76">
        <f t="shared" si="1"/>
        <v>0</v>
      </c>
    </row>
    <row r="32" spans="1:19" ht="22.5" customHeight="1" x14ac:dyDescent="0.2">
      <c r="A32" s="123"/>
      <c r="B32" s="101" t="s">
        <v>21</v>
      </c>
      <c r="C32" s="120"/>
      <c r="D32" s="121"/>
      <c r="E32" s="121"/>
      <c r="F32" s="137" t="s">
        <v>44</v>
      </c>
      <c r="G32" s="137" t="s">
        <v>46</v>
      </c>
      <c r="H32" s="70"/>
      <c r="I32" s="70"/>
      <c r="J32" s="70"/>
      <c r="K32" s="70"/>
      <c r="L32" s="70"/>
      <c r="M32" s="70"/>
      <c r="N32" s="71"/>
      <c r="O32" s="72"/>
      <c r="P32" s="73">
        <f t="shared" si="0"/>
        <v>18.957345971563981</v>
      </c>
      <c r="Q32" s="74">
        <v>1.0549999999999999</v>
      </c>
      <c r="R32" s="75">
        <f>80*0.25</f>
        <v>20</v>
      </c>
      <c r="S32" s="76">
        <f t="shared" si="1"/>
        <v>0</v>
      </c>
    </row>
    <row r="33" spans="1:19" ht="22.5" customHeight="1" x14ac:dyDescent="0.2">
      <c r="A33" s="123"/>
      <c r="B33" s="101" t="s">
        <v>22</v>
      </c>
      <c r="C33" s="120"/>
      <c r="D33" s="121"/>
      <c r="E33" s="121"/>
      <c r="F33" s="137"/>
      <c r="G33" s="137"/>
      <c r="H33" s="70"/>
      <c r="I33" s="70"/>
      <c r="J33" s="70"/>
      <c r="K33" s="70"/>
      <c r="L33" s="70"/>
      <c r="M33" s="70"/>
      <c r="N33" s="71"/>
      <c r="O33" s="72"/>
      <c r="P33" s="73">
        <f t="shared" si="0"/>
        <v>28.436018957345972</v>
      </c>
      <c r="Q33" s="74">
        <v>1.0549999999999999</v>
      </c>
      <c r="R33" s="75">
        <f>80*0.375</f>
        <v>30</v>
      </c>
      <c r="S33" s="76">
        <f t="shared" si="1"/>
        <v>0</v>
      </c>
    </row>
    <row r="34" spans="1:19" ht="22.5" customHeight="1" x14ac:dyDescent="0.2">
      <c r="A34" s="123"/>
      <c r="B34" s="101" t="s">
        <v>23</v>
      </c>
      <c r="C34" s="120"/>
      <c r="D34" s="121"/>
      <c r="E34" s="121"/>
      <c r="F34" s="137"/>
      <c r="G34" s="137"/>
      <c r="H34" s="70"/>
      <c r="I34" s="70"/>
      <c r="J34" s="70"/>
      <c r="K34" s="70"/>
      <c r="L34" s="70"/>
      <c r="M34" s="70"/>
      <c r="N34" s="71"/>
      <c r="O34" s="72"/>
      <c r="P34" s="73">
        <f t="shared" si="0"/>
        <v>37.914691943127963</v>
      </c>
      <c r="Q34" s="74">
        <v>1.0549999999999999</v>
      </c>
      <c r="R34" s="75">
        <f>80*0.5</f>
        <v>40</v>
      </c>
      <c r="S34" s="76">
        <f t="shared" si="1"/>
        <v>0</v>
      </c>
    </row>
    <row r="35" spans="1:19" ht="22.5" customHeight="1" x14ac:dyDescent="0.2">
      <c r="A35" s="123"/>
      <c r="B35" s="107" t="s">
        <v>24</v>
      </c>
      <c r="C35" s="120"/>
      <c r="D35" s="121"/>
      <c r="E35" s="121"/>
      <c r="F35" s="137"/>
      <c r="G35" s="137"/>
      <c r="H35" s="70"/>
      <c r="I35" s="70"/>
      <c r="J35" s="70"/>
      <c r="K35" s="70"/>
      <c r="L35" s="70"/>
      <c r="M35" s="70"/>
      <c r="N35" s="71"/>
      <c r="O35" s="72"/>
      <c r="P35" s="73">
        <f t="shared" si="0"/>
        <v>56.872037914691944</v>
      </c>
      <c r="Q35" s="74">
        <v>1.0549999999999999</v>
      </c>
      <c r="R35" s="75">
        <f>80*0.75</f>
        <v>60</v>
      </c>
      <c r="S35" s="76">
        <f t="shared" si="1"/>
        <v>0</v>
      </c>
    </row>
    <row r="36" spans="1:19" ht="22.5" customHeight="1" x14ac:dyDescent="0.2">
      <c r="A36" s="123"/>
      <c r="B36" s="124" t="s">
        <v>129</v>
      </c>
      <c r="C36" s="125"/>
      <c r="D36" s="125"/>
      <c r="E36" s="125"/>
      <c r="F36" s="108"/>
      <c r="G36" s="108"/>
      <c r="H36" s="70"/>
      <c r="I36" s="70"/>
      <c r="J36" s="70"/>
      <c r="K36" s="70"/>
      <c r="L36" s="70"/>
      <c r="M36" s="70"/>
      <c r="N36" s="71"/>
      <c r="O36" s="72"/>
      <c r="P36" s="73">
        <f t="shared" si="0"/>
        <v>27.488151658767773</v>
      </c>
      <c r="Q36" s="74">
        <v>1.0549999999999999</v>
      </c>
      <c r="R36" s="75">
        <v>29</v>
      </c>
      <c r="S36" s="76">
        <f t="shared" si="1"/>
        <v>0</v>
      </c>
    </row>
    <row r="37" spans="1:19" ht="22.5" customHeight="1" x14ac:dyDescent="0.2">
      <c r="A37" s="123"/>
      <c r="B37" s="124" t="s">
        <v>130</v>
      </c>
      <c r="C37" s="125"/>
      <c r="D37" s="125"/>
      <c r="E37" s="125"/>
      <c r="F37" s="108"/>
      <c r="G37" s="108"/>
      <c r="H37" s="70"/>
      <c r="I37" s="70"/>
      <c r="J37" s="70"/>
      <c r="K37" s="70"/>
      <c r="L37" s="70"/>
      <c r="M37" s="70"/>
      <c r="N37" s="71"/>
      <c r="O37" s="72"/>
      <c r="P37" s="73">
        <f t="shared" si="0"/>
        <v>24.166666666666668</v>
      </c>
      <c r="Q37" s="78">
        <v>1.2</v>
      </c>
      <c r="R37" s="75">
        <v>29</v>
      </c>
      <c r="S37" s="76">
        <f t="shared" si="1"/>
        <v>0</v>
      </c>
    </row>
    <row r="38" spans="1:19" ht="22.5" customHeight="1" x14ac:dyDescent="0.2">
      <c r="A38" s="123"/>
      <c r="B38" s="104" t="s">
        <v>25</v>
      </c>
      <c r="C38" s="69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1"/>
      <c r="O38" s="72"/>
      <c r="P38" s="73">
        <f t="shared" si="0"/>
        <v>15.165876777251185</v>
      </c>
      <c r="Q38" s="74">
        <v>1.0549999999999999</v>
      </c>
      <c r="R38" s="75">
        <v>16</v>
      </c>
      <c r="S38" s="76">
        <f t="shared" si="1"/>
        <v>0</v>
      </c>
    </row>
    <row r="39" spans="1:19" ht="22.5" customHeight="1" x14ac:dyDescent="0.2">
      <c r="A39" s="123"/>
      <c r="B39" s="101" t="s">
        <v>26</v>
      </c>
      <c r="C39" s="69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1"/>
      <c r="O39" s="72"/>
      <c r="P39" s="73">
        <f t="shared" si="0"/>
        <v>26.540284360189574</v>
      </c>
      <c r="Q39" s="74">
        <v>1.0549999999999999</v>
      </c>
      <c r="R39" s="75">
        <v>28</v>
      </c>
      <c r="S39" s="76">
        <f t="shared" si="1"/>
        <v>0</v>
      </c>
    </row>
    <row r="40" spans="1:19" ht="22.5" customHeight="1" x14ac:dyDescent="0.2">
      <c r="A40" s="123"/>
      <c r="B40" s="68" t="s">
        <v>27</v>
      </c>
      <c r="C40" s="69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1"/>
      <c r="O40" s="129"/>
      <c r="P40" s="129"/>
      <c r="Q40" s="129"/>
      <c r="R40" s="130"/>
      <c r="S40" s="131"/>
    </row>
    <row r="41" spans="1:19" ht="22.5" customHeight="1" x14ac:dyDescent="0.2">
      <c r="A41" s="123"/>
      <c r="B41" s="64" t="s">
        <v>28</v>
      </c>
      <c r="C41" s="69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1"/>
      <c r="O41" s="72"/>
      <c r="P41" s="73">
        <f t="shared" si="0"/>
        <v>4.5833333333333339</v>
      </c>
      <c r="Q41" s="78">
        <v>1.2</v>
      </c>
      <c r="R41" s="75">
        <v>5.5</v>
      </c>
      <c r="S41" s="76">
        <f t="shared" si="1"/>
        <v>0</v>
      </c>
    </row>
    <row r="42" spans="1:19" ht="22.5" customHeight="1" x14ac:dyDescent="0.2">
      <c r="A42" s="123"/>
      <c r="B42" s="64" t="s">
        <v>29</v>
      </c>
      <c r="C42" s="69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1"/>
      <c r="O42" s="72"/>
      <c r="P42" s="73">
        <f t="shared" si="0"/>
        <v>4.5833333333333339</v>
      </c>
      <c r="Q42" s="78">
        <v>1.2</v>
      </c>
      <c r="R42" s="75">
        <v>5.5</v>
      </c>
      <c r="S42" s="76">
        <f t="shared" si="1"/>
        <v>0</v>
      </c>
    </row>
    <row r="43" spans="1:19" ht="22.5" customHeight="1" x14ac:dyDescent="0.2">
      <c r="A43" s="123"/>
      <c r="B43" s="64" t="s">
        <v>30</v>
      </c>
      <c r="C43" s="69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1"/>
      <c r="O43" s="72"/>
      <c r="P43" s="73">
        <f t="shared" si="0"/>
        <v>5</v>
      </c>
      <c r="Q43" s="78">
        <v>1.2</v>
      </c>
      <c r="R43" s="75">
        <v>6</v>
      </c>
      <c r="S43" s="76">
        <f t="shared" si="1"/>
        <v>0</v>
      </c>
    </row>
    <row r="44" spans="1:19" ht="22.5" customHeight="1" x14ac:dyDescent="0.2">
      <c r="A44" s="123"/>
      <c r="B44" s="64" t="s">
        <v>31</v>
      </c>
      <c r="C44" s="69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1"/>
      <c r="O44" s="72"/>
      <c r="P44" s="73">
        <f t="shared" si="0"/>
        <v>5.6872037914691944</v>
      </c>
      <c r="Q44" s="74">
        <v>1.0549999999999999</v>
      </c>
      <c r="R44" s="75">
        <v>6</v>
      </c>
      <c r="S44" s="76">
        <f t="shared" si="1"/>
        <v>0</v>
      </c>
    </row>
    <row r="45" spans="1:19" ht="22.5" customHeight="1" x14ac:dyDescent="0.2">
      <c r="A45" s="123"/>
      <c r="B45" s="64" t="s">
        <v>32</v>
      </c>
      <c r="C45" s="69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1"/>
      <c r="O45" s="72"/>
      <c r="P45" s="73">
        <f t="shared" si="0"/>
        <v>5.6872037914691944</v>
      </c>
      <c r="Q45" s="74">
        <v>1.0549999999999999</v>
      </c>
      <c r="R45" s="75">
        <v>6</v>
      </c>
      <c r="S45" s="76">
        <f t="shared" si="1"/>
        <v>0</v>
      </c>
    </row>
    <row r="46" spans="1:19" ht="22.5" customHeight="1" x14ac:dyDescent="0.2">
      <c r="A46" s="123"/>
      <c r="B46" s="64" t="s">
        <v>33</v>
      </c>
      <c r="C46" s="69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1"/>
      <c r="O46" s="72"/>
      <c r="P46" s="73">
        <f t="shared" si="0"/>
        <v>5.416666666666667</v>
      </c>
      <c r="Q46" s="78">
        <v>1.2</v>
      </c>
      <c r="R46" s="75">
        <v>6.5</v>
      </c>
      <c r="S46" s="76">
        <f t="shared" si="1"/>
        <v>0</v>
      </c>
    </row>
    <row r="47" spans="1:19" ht="22.5" customHeight="1" x14ac:dyDescent="0.2">
      <c r="A47" s="123"/>
      <c r="B47" s="64" t="s">
        <v>34</v>
      </c>
      <c r="C47" s="69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1"/>
      <c r="O47" s="72"/>
      <c r="P47" s="73">
        <f t="shared" si="0"/>
        <v>6.1611374407582939</v>
      </c>
      <c r="Q47" s="74">
        <v>1.0549999999999999</v>
      </c>
      <c r="R47" s="75">
        <v>6.5</v>
      </c>
      <c r="S47" s="76">
        <f t="shared" si="1"/>
        <v>0</v>
      </c>
    </row>
    <row r="48" spans="1:19" ht="22.5" customHeight="1" x14ac:dyDescent="0.2">
      <c r="A48" s="123"/>
      <c r="B48" s="64" t="s">
        <v>35</v>
      </c>
      <c r="C48" s="69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1"/>
      <c r="O48" s="72"/>
      <c r="P48" s="73">
        <f t="shared" si="0"/>
        <v>5.416666666666667</v>
      </c>
      <c r="Q48" s="78">
        <v>1.2</v>
      </c>
      <c r="R48" s="75">
        <v>6.5</v>
      </c>
      <c r="S48" s="76">
        <f t="shared" si="1"/>
        <v>0</v>
      </c>
    </row>
    <row r="49" spans="1:19" ht="22.5" customHeight="1" x14ac:dyDescent="0.2">
      <c r="A49" s="123"/>
      <c r="B49" s="64" t="s">
        <v>36</v>
      </c>
      <c r="C49" s="69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1"/>
      <c r="O49" s="72"/>
      <c r="P49" s="73">
        <f t="shared" si="0"/>
        <v>5.6872037914691944</v>
      </c>
      <c r="Q49" s="74">
        <v>1.0549999999999999</v>
      </c>
      <c r="R49" s="75">
        <v>6</v>
      </c>
      <c r="S49" s="76">
        <f t="shared" si="1"/>
        <v>0</v>
      </c>
    </row>
    <row r="50" spans="1:19" ht="22.5" customHeight="1" x14ac:dyDescent="0.2">
      <c r="A50" s="123"/>
      <c r="B50" s="64" t="s">
        <v>37</v>
      </c>
      <c r="C50" s="69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1"/>
      <c r="O50" s="72"/>
      <c r="P50" s="73">
        <f t="shared" si="0"/>
        <v>5</v>
      </c>
      <c r="Q50" s="78">
        <v>1.2</v>
      </c>
      <c r="R50" s="75">
        <v>6</v>
      </c>
      <c r="S50" s="76">
        <f t="shared" si="1"/>
        <v>0</v>
      </c>
    </row>
    <row r="51" spans="1:19" ht="22.5" customHeight="1" x14ac:dyDescent="0.2">
      <c r="A51" s="123"/>
      <c r="B51" s="68" t="s">
        <v>38</v>
      </c>
      <c r="C51" s="69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1"/>
      <c r="O51" s="138"/>
      <c r="P51" s="138"/>
      <c r="Q51" s="138"/>
      <c r="R51" s="139"/>
      <c r="S51" s="140"/>
    </row>
    <row r="52" spans="1:19" ht="22.5" customHeight="1" x14ac:dyDescent="0.2">
      <c r="A52" s="123"/>
      <c r="B52" s="64" t="s">
        <v>84</v>
      </c>
      <c r="C52" s="69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1"/>
      <c r="O52" s="72"/>
      <c r="P52" s="73">
        <f t="shared" si="0"/>
        <v>5.6872037914691944</v>
      </c>
      <c r="Q52" s="74">
        <v>1.0549999999999999</v>
      </c>
      <c r="R52" s="75">
        <v>6</v>
      </c>
      <c r="S52" s="76">
        <f t="shared" si="1"/>
        <v>0</v>
      </c>
    </row>
    <row r="53" spans="1:19" ht="22.5" customHeight="1" x14ac:dyDescent="0.2">
      <c r="A53" s="123"/>
      <c r="B53" s="64" t="s">
        <v>39</v>
      </c>
      <c r="C53" s="69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1"/>
      <c r="O53" s="72"/>
      <c r="P53" s="73">
        <f t="shared" si="0"/>
        <v>5</v>
      </c>
      <c r="Q53" s="78">
        <v>1.2</v>
      </c>
      <c r="R53" s="75">
        <v>6</v>
      </c>
      <c r="S53" s="76">
        <f t="shared" si="1"/>
        <v>0</v>
      </c>
    </row>
    <row r="54" spans="1:19" ht="22.5" customHeight="1" x14ac:dyDescent="0.2">
      <c r="A54" s="123"/>
      <c r="B54" s="64" t="s">
        <v>40</v>
      </c>
      <c r="C54" s="69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1"/>
      <c r="O54" s="72"/>
      <c r="P54" s="73">
        <f t="shared" si="0"/>
        <v>5</v>
      </c>
      <c r="Q54" s="78">
        <v>1.2</v>
      </c>
      <c r="R54" s="75">
        <v>6</v>
      </c>
      <c r="S54" s="76">
        <f t="shared" si="1"/>
        <v>0</v>
      </c>
    </row>
    <row r="55" spans="1:19" ht="22.5" customHeight="1" x14ac:dyDescent="0.2">
      <c r="A55" s="123"/>
      <c r="B55" s="64" t="s">
        <v>41</v>
      </c>
      <c r="C55" s="69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1"/>
      <c r="O55" s="72"/>
      <c r="P55" s="73">
        <f t="shared" si="0"/>
        <v>5.6872037914691944</v>
      </c>
      <c r="Q55" s="74">
        <v>1.0549999999999999</v>
      </c>
      <c r="R55" s="75">
        <v>6</v>
      </c>
      <c r="S55" s="76">
        <f t="shared" si="1"/>
        <v>0</v>
      </c>
    </row>
    <row r="56" spans="1:19" ht="22.5" customHeight="1" thickBot="1" x14ac:dyDescent="0.25">
      <c r="B56" s="15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5"/>
      <c r="P56" s="55"/>
      <c r="Q56" s="43"/>
      <c r="R56" s="17"/>
      <c r="S56" s="18"/>
    </row>
    <row r="57" spans="1:19" ht="33" customHeight="1" thickBot="1" x14ac:dyDescent="0.25">
      <c r="B57" s="84" t="s">
        <v>8</v>
      </c>
      <c r="C57" s="85"/>
      <c r="D57" s="86"/>
      <c r="E57" s="87"/>
      <c r="F57" s="87"/>
      <c r="G57" s="87"/>
      <c r="H57" s="87"/>
      <c r="I57" s="87"/>
      <c r="J57" s="87"/>
      <c r="K57" s="87"/>
      <c r="L57" s="87"/>
      <c r="M57" s="87"/>
      <c r="N57" s="88"/>
      <c r="O57" s="89" t="s">
        <v>50</v>
      </c>
      <c r="P57" s="90" t="s">
        <v>125</v>
      </c>
      <c r="Q57" s="91" t="s">
        <v>124</v>
      </c>
      <c r="R57" s="92" t="s">
        <v>51</v>
      </c>
      <c r="S57" s="93" t="s">
        <v>52</v>
      </c>
    </row>
    <row r="58" spans="1:19" ht="22.5" customHeight="1" x14ac:dyDescent="0.2">
      <c r="A58" s="115" t="s">
        <v>117</v>
      </c>
      <c r="B58" s="68" t="s">
        <v>53</v>
      </c>
      <c r="C58" s="6"/>
      <c r="D58" s="7"/>
      <c r="E58" s="7"/>
      <c r="F58" s="7"/>
      <c r="G58" s="7"/>
      <c r="H58" s="7"/>
      <c r="I58" s="7"/>
      <c r="J58" s="7"/>
      <c r="K58" s="7"/>
      <c r="L58" s="7"/>
      <c r="M58" s="7"/>
      <c r="N58" s="8"/>
      <c r="O58" s="143"/>
      <c r="P58" s="143"/>
      <c r="Q58" s="143"/>
      <c r="R58" s="143"/>
      <c r="S58" s="144"/>
    </row>
    <row r="59" spans="1:19" ht="22.5" customHeight="1" x14ac:dyDescent="0.2">
      <c r="A59" s="116"/>
      <c r="B59" s="64" t="s">
        <v>54</v>
      </c>
      <c r="C59" s="69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1"/>
      <c r="O59" s="72"/>
      <c r="P59" s="73">
        <f t="shared" ref="P59:P103" si="2">SUM(R59/Q59)</f>
        <v>3.3175355450236967</v>
      </c>
      <c r="Q59" s="74">
        <v>1.0549999999999999</v>
      </c>
      <c r="R59" s="75">
        <v>3.5</v>
      </c>
      <c r="S59" s="81">
        <f t="shared" ref="S59:S103" si="3">SUM(R59*O59)</f>
        <v>0</v>
      </c>
    </row>
    <row r="60" spans="1:19" ht="22.5" customHeight="1" x14ac:dyDescent="0.2">
      <c r="A60" s="116"/>
      <c r="B60" s="64" t="s">
        <v>55</v>
      </c>
      <c r="C60" s="69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1"/>
      <c r="O60" s="72"/>
      <c r="P60" s="73">
        <f t="shared" si="2"/>
        <v>3.3175355450236967</v>
      </c>
      <c r="Q60" s="74">
        <v>1.0549999999999999</v>
      </c>
      <c r="R60" s="75">
        <v>3.5</v>
      </c>
      <c r="S60" s="81">
        <f t="shared" si="3"/>
        <v>0</v>
      </c>
    </row>
    <row r="61" spans="1:19" ht="22.5" customHeight="1" x14ac:dyDescent="0.2">
      <c r="A61" s="116"/>
      <c r="B61" s="64" t="s">
        <v>56</v>
      </c>
      <c r="C61" s="69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1"/>
      <c r="O61" s="72"/>
      <c r="P61" s="73">
        <f t="shared" si="2"/>
        <v>3.3175355450236967</v>
      </c>
      <c r="Q61" s="74">
        <v>1.0549999999999999</v>
      </c>
      <c r="R61" s="75">
        <v>3.5</v>
      </c>
      <c r="S61" s="81">
        <f t="shared" si="3"/>
        <v>0</v>
      </c>
    </row>
    <row r="62" spans="1:19" ht="22.5" customHeight="1" x14ac:dyDescent="0.2">
      <c r="A62" s="116"/>
      <c r="B62" s="64" t="s">
        <v>57</v>
      </c>
      <c r="C62" s="69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1"/>
      <c r="O62" s="72"/>
      <c r="P62" s="73">
        <f t="shared" si="2"/>
        <v>3.3175355450236967</v>
      </c>
      <c r="Q62" s="74">
        <v>1.0549999999999999</v>
      </c>
      <c r="R62" s="75">
        <v>3.5</v>
      </c>
      <c r="S62" s="81">
        <f t="shared" si="3"/>
        <v>0</v>
      </c>
    </row>
    <row r="63" spans="1:19" ht="22.5" customHeight="1" x14ac:dyDescent="0.2">
      <c r="A63" s="116"/>
      <c r="B63" s="64" t="s">
        <v>58</v>
      </c>
      <c r="C63" s="69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1"/>
      <c r="O63" s="72"/>
      <c r="P63" s="73">
        <f t="shared" si="2"/>
        <v>3.3175355450236967</v>
      </c>
      <c r="Q63" s="74">
        <v>1.0549999999999999</v>
      </c>
      <c r="R63" s="75">
        <v>3.5</v>
      </c>
      <c r="S63" s="81">
        <f t="shared" si="3"/>
        <v>0</v>
      </c>
    </row>
    <row r="64" spans="1:19" ht="22.5" customHeight="1" x14ac:dyDescent="0.2">
      <c r="A64" s="116"/>
      <c r="B64" s="64" t="s">
        <v>59</v>
      </c>
      <c r="C64" s="69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1"/>
      <c r="O64" s="72"/>
      <c r="P64" s="73">
        <f t="shared" si="2"/>
        <v>3.3175355450236967</v>
      </c>
      <c r="Q64" s="74">
        <v>1.0549999999999999</v>
      </c>
      <c r="R64" s="75">
        <v>3.5</v>
      </c>
      <c r="S64" s="81">
        <f t="shared" si="3"/>
        <v>0</v>
      </c>
    </row>
    <row r="65" spans="1:19" ht="22.5" customHeight="1" x14ac:dyDescent="0.2">
      <c r="A65" s="116"/>
      <c r="B65" s="64" t="s">
        <v>60</v>
      </c>
      <c r="C65" s="69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1"/>
      <c r="O65" s="72"/>
      <c r="P65" s="73">
        <f t="shared" si="2"/>
        <v>3.3175355450236967</v>
      </c>
      <c r="Q65" s="74">
        <v>1.0549999999999999</v>
      </c>
      <c r="R65" s="75">
        <v>3.5</v>
      </c>
      <c r="S65" s="81">
        <f t="shared" si="3"/>
        <v>0</v>
      </c>
    </row>
    <row r="66" spans="1:19" ht="22.5" customHeight="1" x14ac:dyDescent="0.2">
      <c r="A66" s="116"/>
      <c r="B66" s="64" t="s">
        <v>61</v>
      </c>
      <c r="C66" s="69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1"/>
      <c r="O66" s="72"/>
      <c r="P66" s="73">
        <f t="shared" si="2"/>
        <v>3.3175355450236967</v>
      </c>
      <c r="Q66" s="74">
        <v>1.0549999999999999</v>
      </c>
      <c r="R66" s="75">
        <v>3.5</v>
      </c>
      <c r="S66" s="81">
        <f t="shared" si="3"/>
        <v>0</v>
      </c>
    </row>
    <row r="67" spans="1:19" ht="22.5" customHeight="1" x14ac:dyDescent="0.2">
      <c r="A67" s="116"/>
      <c r="B67" s="64" t="s">
        <v>62</v>
      </c>
      <c r="C67" s="69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1"/>
      <c r="O67" s="72"/>
      <c r="P67" s="73">
        <f t="shared" si="2"/>
        <v>3.3175355450236967</v>
      </c>
      <c r="Q67" s="74">
        <v>1.0549999999999999</v>
      </c>
      <c r="R67" s="75">
        <v>3.5</v>
      </c>
      <c r="S67" s="81">
        <f t="shared" si="3"/>
        <v>0</v>
      </c>
    </row>
    <row r="68" spans="1:19" ht="22.5" customHeight="1" x14ac:dyDescent="0.2">
      <c r="A68" s="116"/>
      <c r="B68" s="64" t="s">
        <v>63</v>
      </c>
      <c r="C68" s="69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1"/>
      <c r="O68" s="72"/>
      <c r="P68" s="73">
        <f t="shared" si="2"/>
        <v>3.3175355450236967</v>
      </c>
      <c r="Q68" s="74">
        <v>1.0549999999999999</v>
      </c>
      <c r="R68" s="75">
        <v>3.5</v>
      </c>
      <c r="S68" s="81">
        <f t="shared" si="3"/>
        <v>0</v>
      </c>
    </row>
    <row r="69" spans="1:19" ht="22.5" customHeight="1" x14ac:dyDescent="0.2">
      <c r="A69" s="116"/>
      <c r="B69" s="64" t="s">
        <v>64</v>
      </c>
      <c r="C69" s="69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1"/>
      <c r="O69" s="72"/>
      <c r="P69" s="73">
        <f t="shared" si="2"/>
        <v>3.3175355450236967</v>
      </c>
      <c r="Q69" s="74">
        <v>1.0549999999999999</v>
      </c>
      <c r="R69" s="75">
        <v>3.5</v>
      </c>
      <c r="S69" s="81">
        <f t="shared" si="3"/>
        <v>0</v>
      </c>
    </row>
    <row r="70" spans="1:19" ht="22.5" customHeight="1" x14ac:dyDescent="0.2">
      <c r="A70" s="116"/>
      <c r="B70" s="64" t="s">
        <v>65</v>
      </c>
      <c r="C70" s="69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1"/>
      <c r="O70" s="72"/>
      <c r="P70" s="73">
        <f t="shared" si="2"/>
        <v>3.7914691943127963</v>
      </c>
      <c r="Q70" s="74">
        <v>1.0549999999999999</v>
      </c>
      <c r="R70" s="75">
        <v>4</v>
      </c>
      <c r="S70" s="81">
        <f t="shared" si="3"/>
        <v>0</v>
      </c>
    </row>
    <row r="71" spans="1:19" ht="22.5" customHeight="1" x14ac:dyDescent="0.2">
      <c r="A71" s="116"/>
      <c r="B71" s="64" t="s">
        <v>66</v>
      </c>
      <c r="C71" s="69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1"/>
      <c r="O71" s="72"/>
      <c r="P71" s="73">
        <f t="shared" si="2"/>
        <v>3.7914691943127963</v>
      </c>
      <c r="Q71" s="74">
        <v>1.0549999999999999</v>
      </c>
      <c r="R71" s="75">
        <v>4</v>
      </c>
      <c r="S71" s="81">
        <f t="shared" si="3"/>
        <v>0</v>
      </c>
    </row>
    <row r="72" spans="1:19" ht="22.5" customHeight="1" x14ac:dyDescent="0.2">
      <c r="A72" s="116"/>
      <c r="B72" s="64" t="s">
        <v>67</v>
      </c>
      <c r="C72" s="69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1"/>
      <c r="O72" s="72"/>
      <c r="P72" s="73">
        <f t="shared" si="2"/>
        <v>3.7914691943127963</v>
      </c>
      <c r="Q72" s="74">
        <v>1.0549999999999999</v>
      </c>
      <c r="R72" s="75">
        <v>4</v>
      </c>
      <c r="S72" s="81">
        <f t="shared" si="3"/>
        <v>0</v>
      </c>
    </row>
    <row r="73" spans="1:19" ht="22.5" customHeight="1" x14ac:dyDescent="0.2">
      <c r="A73" s="116"/>
      <c r="B73" s="64" t="s">
        <v>68</v>
      </c>
      <c r="C73" s="69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1"/>
      <c r="O73" s="72"/>
      <c r="P73" s="73">
        <f t="shared" si="2"/>
        <v>8.5308056872037916</v>
      </c>
      <c r="Q73" s="74">
        <v>1.0549999999999999</v>
      </c>
      <c r="R73" s="75">
        <v>9</v>
      </c>
      <c r="S73" s="81">
        <f t="shared" si="3"/>
        <v>0</v>
      </c>
    </row>
    <row r="74" spans="1:19" ht="22.5" customHeight="1" x14ac:dyDescent="0.2">
      <c r="A74" s="116"/>
      <c r="B74" s="64" t="s">
        <v>69</v>
      </c>
      <c r="C74" s="69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1"/>
      <c r="O74" s="72"/>
      <c r="P74" s="73">
        <f t="shared" si="2"/>
        <v>14.218009478672986</v>
      </c>
      <c r="Q74" s="74">
        <v>1.0549999999999999</v>
      </c>
      <c r="R74" s="75">
        <v>15</v>
      </c>
      <c r="S74" s="81">
        <f t="shared" si="3"/>
        <v>0</v>
      </c>
    </row>
    <row r="75" spans="1:19" ht="22.5" customHeight="1" x14ac:dyDescent="0.2">
      <c r="A75" s="116"/>
      <c r="B75" s="68" t="s">
        <v>85</v>
      </c>
      <c r="C75" s="6"/>
      <c r="D75" s="7"/>
      <c r="E75" s="7"/>
      <c r="F75" s="7"/>
      <c r="G75" s="7"/>
      <c r="H75" s="7"/>
      <c r="I75" s="7"/>
      <c r="J75" s="7"/>
      <c r="K75" s="7"/>
      <c r="L75" s="7"/>
      <c r="M75" s="7"/>
      <c r="N75" s="8"/>
      <c r="O75" s="145"/>
      <c r="P75" s="145"/>
      <c r="Q75" s="145"/>
      <c r="R75" s="143"/>
      <c r="S75" s="144"/>
    </row>
    <row r="76" spans="1:19" ht="22.5" customHeight="1" x14ac:dyDescent="0.2">
      <c r="A76" s="116"/>
      <c r="B76" s="64" t="s">
        <v>70</v>
      </c>
      <c r="C76" s="69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1"/>
      <c r="O76" s="72"/>
      <c r="P76" s="73">
        <f t="shared" si="2"/>
        <v>3.7914691943127963</v>
      </c>
      <c r="Q76" s="74">
        <v>1.0549999999999999</v>
      </c>
      <c r="R76" s="75">
        <v>4</v>
      </c>
      <c r="S76" s="76">
        <f t="shared" si="3"/>
        <v>0</v>
      </c>
    </row>
    <row r="77" spans="1:19" ht="22.5" customHeight="1" x14ac:dyDescent="0.2">
      <c r="A77" s="116"/>
      <c r="B77" s="64" t="s">
        <v>71</v>
      </c>
      <c r="C77" s="69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1"/>
      <c r="O77" s="72"/>
      <c r="P77" s="73">
        <f t="shared" si="2"/>
        <v>3.7914691943127963</v>
      </c>
      <c r="Q77" s="74">
        <v>1.0549999999999999</v>
      </c>
      <c r="R77" s="75">
        <v>4</v>
      </c>
      <c r="S77" s="76">
        <f t="shared" si="3"/>
        <v>0</v>
      </c>
    </row>
    <row r="78" spans="1:19" ht="22.5" customHeight="1" x14ac:dyDescent="0.2">
      <c r="A78" s="116"/>
      <c r="B78" s="64" t="s">
        <v>72</v>
      </c>
      <c r="C78" s="69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1"/>
      <c r="O78" s="72"/>
      <c r="P78" s="73">
        <f t="shared" si="2"/>
        <v>3.7914691943127963</v>
      </c>
      <c r="Q78" s="74">
        <v>1.0549999999999999</v>
      </c>
      <c r="R78" s="75">
        <v>4</v>
      </c>
      <c r="S78" s="76">
        <f t="shared" si="3"/>
        <v>0</v>
      </c>
    </row>
    <row r="79" spans="1:19" ht="22.5" customHeight="1" thickBot="1" x14ac:dyDescent="0.25">
      <c r="A79" s="117"/>
      <c r="B79" s="64" t="s">
        <v>73</v>
      </c>
      <c r="C79" s="69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1"/>
      <c r="O79" s="72"/>
      <c r="P79" s="73">
        <f t="shared" si="2"/>
        <v>3.7914691943127963</v>
      </c>
      <c r="Q79" s="74">
        <v>1.0549999999999999</v>
      </c>
      <c r="R79" s="75">
        <v>4</v>
      </c>
      <c r="S79" s="76">
        <f t="shared" si="3"/>
        <v>0</v>
      </c>
    </row>
    <row r="80" spans="1:19" ht="22.5" customHeight="1" x14ac:dyDescent="0.2">
      <c r="A80" s="157" t="s">
        <v>131</v>
      </c>
      <c r="B80" s="68" t="s">
        <v>86</v>
      </c>
      <c r="C80" s="150"/>
      <c r="D80" s="151"/>
      <c r="E80" s="151"/>
      <c r="F80" s="151"/>
      <c r="G80" s="151"/>
      <c r="H80" s="151"/>
      <c r="I80" s="151"/>
      <c r="J80" s="151"/>
      <c r="K80" s="151"/>
      <c r="L80" s="151"/>
      <c r="M80" s="151"/>
      <c r="N80" s="152"/>
      <c r="O80" s="153"/>
      <c r="P80" s="153"/>
      <c r="Q80" s="153"/>
      <c r="R80" s="154"/>
      <c r="S80" s="155"/>
    </row>
    <row r="81" spans="1:19" ht="22.5" customHeight="1" x14ac:dyDescent="0.2">
      <c r="A81" s="158"/>
      <c r="B81" s="64" t="s">
        <v>90</v>
      </c>
      <c r="C81" s="156"/>
      <c r="D81" s="141"/>
      <c r="E81" s="141"/>
      <c r="F81" s="141"/>
      <c r="G81" s="141"/>
      <c r="H81" s="141"/>
      <c r="I81" s="141"/>
      <c r="J81" s="141"/>
      <c r="K81" s="141"/>
      <c r="L81" s="141"/>
      <c r="M81" s="141"/>
      <c r="N81" s="142"/>
      <c r="O81" s="9"/>
      <c r="P81" s="73">
        <f t="shared" si="2"/>
        <v>11.374407582938389</v>
      </c>
      <c r="Q81" s="74">
        <v>1.0549999999999999</v>
      </c>
      <c r="R81" s="77">
        <v>12</v>
      </c>
      <c r="S81" s="76">
        <f t="shared" si="3"/>
        <v>0</v>
      </c>
    </row>
    <row r="82" spans="1:19" ht="22.5" customHeight="1" x14ac:dyDescent="0.2">
      <c r="A82" s="158"/>
      <c r="B82" s="64" t="s">
        <v>89</v>
      </c>
      <c r="C82" s="156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2"/>
      <c r="O82" s="9"/>
      <c r="P82" s="73">
        <f t="shared" si="2"/>
        <v>22.748815165876778</v>
      </c>
      <c r="Q82" s="74">
        <v>1.0549999999999999</v>
      </c>
      <c r="R82" s="77">
        <v>24</v>
      </c>
      <c r="S82" s="76">
        <f t="shared" si="3"/>
        <v>0</v>
      </c>
    </row>
    <row r="83" spans="1:19" ht="22.5" customHeight="1" x14ac:dyDescent="0.2">
      <c r="A83" s="158"/>
      <c r="B83" s="64" t="s">
        <v>88</v>
      </c>
      <c r="C83" s="156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2"/>
      <c r="O83" s="9"/>
      <c r="P83" s="73">
        <f t="shared" si="2"/>
        <v>17.061611374407583</v>
      </c>
      <c r="Q83" s="74">
        <v>1.0549999999999999</v>
      </c>
      <c r="R83" s="77">
        <v>18</v>
      </c>
      <c r="S83" s="76">
        <f t="shared" si="3"/>
        <v>0</v>
      </c>
    </row>
    <row r="84" spans="1:19" ht="22.5" customHeight="1" x14ac:dyDescent="0.2">
      <c r="A84" s="158"/>
      <c r="B84" s="64" t="s">
        <v>87</v>
      </c>
      <c r="C84" s="156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2"/>
      <c r="O84" s="9"/>
      <c r="P84" s="73">
        <f t="shared" si="2"/>
        <v>23.333333333333336</v>
      </c>
      <c r="Q84" s="78">
        <v>1.2</v>
      </c>
      <c r="R84" s="77">
        <v>28</v>
      </c>
      <c r="S84" s="76">
        <f t="shared" si="3"/>
        <v>0</v>
      </c>
    </row>
    <row r="85" spans="1:19" ht="22.5" customHeight="1" x14ac:dyDescent="0.2">
      <c r="A85" s="158"/>
      <c r="B85" s="64" t="s">
        <v>91</v>
      </c>
      <c r="C85" s="21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3"/>
      <c r="O85" s="9"/>
      <c r="P85" s="73">
        <f t="shared" si="2"/>
        <v>30.33175355450237</v>
      </c>
      <c r="Q85" s="74">
        <v>1.0549999999999999</v>
      </c>
      <c r="R85" s="77">
        <v>32</v>
      </c>
      <c r="S85" s="76">
        <f t="shared" si="3"/>
        <v>0</v>
      </c>
    </row>
    <row r="86" spans="1:19" ht="22.5" customHeight="1" x14ac:dyDescent="0.2">
      <c r="A86" s="158"/>
      <c r="B86" s="64" t="s">
        <v>92</v>
      </c>
      <c r="C86" s="6"/>
      <c r="D86" s="7"/>
      <c r="E86" s="7"/>
      <c r="F86" s="7"/>
      <c r="G86" s="7"/>
      <c r="H86" s="7"/>
      <c r="I86" s="7"/>
      <c r="J86" s="7"/>
      <c r="K86" s="7"/>
      <c r="L86" s="7"/>
      <c r="M86" s="7"/>
      <c r="N86" s="8"/>
      <c r="O86" s="9"/>
      <c r="P86" s="73">
        <f t="shared" si="2"/>
        <v>20</v>
      </c>
      <c r="Q86" s="78">
        <v>1.2</v>
      </c>
      <c r="R86" s="77">
        <v>24</v>
      </c>
      <c r="S86" s="76">
        <f t="shared" si="3"/>
        <v>0</v>
      </c>
    </row>
    <row r="87" spans="1:19" ht="22.5" customHeight="1" x14ac:dyDescent="0.2">
      <c r="A87" s="158"/>
      <c r="B87" s="67" t="s">
        <v>74</v>
      </c>
      <c r="C87" s="6"/>
      <c r="D87" s="7"/>
      <c r="E87" s="7"/>
      <c r="F87" s="7"/>
      <c r="G87" s="7"/>
      <c r="H87" s="7"/>
      <c r="I87" s="7"/>
      <c r="J87" s="7"/>
      <c r="K87" s="7"/>
      <c r="L87" s="7"/>
      <c r="M87" s="7"/>
      <c r="N87" s="8"/>
      <c r="O87" s="9"/>
      <c r="P87" s="73">
        <f t="shared" si="2"/>
        <v>27.488151658767773</v>
      </c>
      <c r="Q87" s="74">
        <v>1.0549999999999999</v>
      </c>
      <c r="R87" s="77">
        <v>29</v>
      </c>
      <c r="S87" s="76">
        <f t="shared" si="3"/>
        <v>0</v>
      </c>
    </row>
    <row r="88" spans="1:19" ht="22.5" customHeight="1" x14ac:dyDescent="0.2">
      <c r="A88" s="158"/>
      <c r="B88" s="64" t="s">
        <v>93</v>
      </c>
      <c r="C88" s="6"/>
      <c r="D88" s="7"/>
      <c r="E88" s="7"/>
      <c r="F88" s="7"/>
      <c r="G88" s="7"/>
      <c r="H88" s="7"/>
      <c r="I88" s="7"/>
      <c r="J88" s="7"/>
      <c r="K88" s="7"/>
      <c r="L88" s="7"/>
      <c r="M88" s="7"/>
      <c r="N88" s="8"/>
      <c r="O88" s="9"/>
      <c r="P88" s="73">
        <f t="shared" si="2"/>
        <v>24.166666666666668</v>
      </c>
      <c r="Q88" s="78">
        <v>1.2</v>
      </c>
      <c r="R88" s="77">
        <v>29</v>
      </c>
      <c r="S88" s="76">
        <f t="shared" si="3"/>
        <v>0</v>
      </c>
    </row>
    <row r="89" spans="1:19" ht="22.5" customHeight="1" x14ac:dyDescent="0.2">
      <c r="A89" s="158"/>
      <c r="B89" s="64" t="s">
        <v>94</v>
      </c>
      <c r="C89" s="6"/>
      <c r="D89" s="7"/>
      <c r="E89" s="7"/>
      <c r="F89" s="7"/>
      <c r="G89" s="7"/>
      <c r="H89" s="7"/>
      <c r="I89" s="7"/>
      <c r="J89" s="7"/>
      <c r="K89" s="7"/>
      <c r="L89" s="7"/>
      <c r="M89" s="7"/>
      <c r="N89" s="8"/>
      <c r="O89" s="9"/>
      <c r="P89" s="73">
        <f t="shared" si="2"/>
        <v>29.166666666666668</v>
      </c>
      <c r="Q89" s="78">
        <v>1.2</v>
      </c>
      <c r="R89" s="77">
        <v>35</v>
      </c>
      <c r="S89" s="76">
        <f t="shared" si="3"/>
        <v>0</v>
      </c>
    </row>
    <row r="90" spans="1:19" ht="22.5" customHeight="1" x14ac:dyDescent="0.2">
      <c r="A90" s="158"/>
      <c r="B90" s="64" t="s">
        <v>95</v>
      </c>
      <c r="C90" s="6"/>
      <c r="D90" s="7"/>
      <c r="E90" s="7"/>
      <c r="F90" s="7"/>
      <c r="G90" s="7"/>
      <c r="H90" s="7"/>
      <c r="I90" s="7"/>
      <c r="J90" s="7"/>
      <c r="K90" s="7"/>
      <c r="L90" s="7"/>
      <c r="M90" s="7"/>
      <c r="N90" s="8"/>
      <c r="O90" s="9"/>
      <c r="P90" s="73">
        <f t="shared" si="2"/>
        <v>40</v>
      </c>
      <c r="Q90" s="78">
        <v>1.2</v>
      </c>
      <c r="R90" s="77">
        <v>48</v>
      </c>
      <c r="S90" s="76">
        <f t="shared" si="3"/>
        <v>0</v>
      </c>
    </row>
    <row r="91" spans="1:19" ht="22.5" customHeight="1" x14ac:dyDescent="0.2">
      <c r="A91" s="158"/>
      <c r="B91" s="64" t="s">
        <v>96</v>
      </c>
      <c r="C91" s="6"/>
      <c r="D91" s="7"/>
      <c r="E91" s="7"/>
      <c r="F91" s="7"/>
      <c r="G91" s="7"/>
      <c r="H91" s="7"/>
      <c r="I91" s="7"/>
      <c r="J91" s="7"/>
      <c r="K91" s="7"/>
      <c r="L91" s="7"/>
      <c r="M91" s="7"/>
      <c r="N91" s="8"/>
      <c r="O91" s="9"/>
      <c r="P91" s="73">
        <f t="shared" si="2"/>
        <v>15.165876777251185</v>
      </c>
      <c r="Q91" s="74">
        <v>1.0549999999999999</v>
      </c>
      <c r="R91" s="77">
        <v>16</v>
      </c>
      <c r="S91" s="76">
        <f t="shared" si="3"/>
        <v>0</v>
      </c>
    </row>
    <row r="92" spans="1:19" ht="22.5" customHeight="1" thickBot="1" x14ac:dyDescent="0.25">
      <c r="A92" s="159"/>
      <c r="B92" s="64" t="s">
        <v>97</v>
      </c>
      <c r="C92" s="6"/>
      <c r="D92" s="7"/>
      <c r="E92" s="7"/>
      <c r="F92" s="7"/>
      <c r="G92" s="7"/>
      <c r="H92" s="7"/>
      <c r="I92" s="7"/>
      <c r="J92" s="7"/>
      <c r="K92" s="7"/>
      <c r="L92" s="7"/>
      <c r="M92" s="7"/>
      <c r="N92" s="8"/>
      <c r="O92" s="9"/>
      <c r="P92" s="73">
        <f t="shared" si="2"/>
        <v>50</v>
      </c>
      <c r="Q92" s="78">
        <v>1.2</v>
      </c>
      <c r="R92" s="77">
        <v>60</v>
      </c>
      <c r="S92" s="76">
        <f t="shared" si="3"/>
        <v>0</v>
      </c>
    </row>
    <row r="93" spans="1:19" ht="22.5" customHeight="1" x14ac:dyDescent="0.2">
      <c r="A93" s="146" t="s">
        <v>118</v>
      </c>
      <c r="B93" s="66" t="s">
        <v>77</v>
      </c>
      <c r="C93" s="6"/>
      <c r="D93" s="7"/>
      <c r="E93" s="7"/>
      <c r="F93" s="7"/>
      <c r="G93" s="7"/>
      <c r="H93" s="7"/>
      <c r="I93" s="7"/>
      <c r="J93" s="7"/>
      <c r="K93" s="7"/>
      <c r="L93" s="7"/>
      <c r="M93" s="7"/>
      <c r="N93" s="8"/>
      <c r="O93" s="30"/>
      <c r="P93" s="56"/>
      <c r="Q93" s="44"/>
      <c r="R93" s="31"/>
      <c r="S93" s="32"/>
    </row>
    <row r="94" spans="1:19" ht="22.5" customHeight="1" x14ac:dyDescent="0.2">
      <c r="A94" s="146"/>
      <c r="B94" s="64" t="s">
        <v>75</v>
      </c>
      <c r="C94" s="69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1"/>
      <c r="O94" s="72"/>
      <c r="P94" s="73">
        <f t="shared" si="2"/>
        <v>5.6872037914691944</v>
      </c>
      <c r="Q94" s="74">
        <v>1.0549999999999999</v>
      </c>
      <c r="R94" s="75">
        <v>6</v>
      </c>
      <c r="S94" s="76">
        <f t="shared" si="3"/>
        <v>0</v>
      </c>
    </row>
    <row r="95" spans="1:19" ht="22.5" customHeight="1" x14ac:dyDescent="0.2">
      <c r="A95" s="146"/>
      <c r="B95" s="64" t="s">
        <v>76</v>
      </c>
      <c r="C95" s="69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1"/>
      <c r="O95" s="72"/>
      <c r="P95" s="73">
        <f t="shared" si="2"/>
        <v>6.1611374407582939</v>
      </c>
      <c r="Q95" s="74">
        <v>1.0549999999999999</v>
      </c>
      <c r="R95" s="75">
        <v>6.5</v>
      </c>
      <c r="S95" s="76">
        <f t="shared" si="3"/>
        <v>0</v>
      </c>
    </row>
    <row r="96" spans="1:19" ht="22.5" customHeight="1" x14ac:dyDescent="0.2">
      <c r="A96" s="146"/>
      <c r="B96" s="65" t="s">
        <v>78</v>
      </c>
      <c r="C96" s="69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1"/>
      <c r="O96" s="72"/>
      <c r="P96" s="73">
        <f t="shared" si="2"/>
        <v>6.666666666666667</v>
      </c>
      <c r="Q96" s="78">
        <v>1.2</v>
      </c>
      <c r="R96" s="77">
        <v>8</v>
      </c>
      <c r="S96" s="76">
        <f t="shared" si="3"/>
        <v>0</v>
      </c>
    </row>
    <row r="97" spans="1:19" ht="22.5" customHeight="1" x14ac:dyDescent="0.2">
      <c r="A97" s="146"/>
      <c r="B97" s="65" t="s">
        <v>79</v>
      </c>
      <c r="C97" s="69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1"/>
      <c r="O97" s="72"/>
      <c r="P97" s="73">
        <f t="shared" si="2"/>
        <v>6.25</v>
      </c>
      <c r="Q97" s="78">
        <v>1.2</v>
      </c>
      <c r="R97" s="77">
        <v>7.5</v>
      </c>
      <c r="S97" s="76">
        <f t="shared" si="3"/>
        <v>0</v>
      </c>
    </row>
    <row r="98" spans="1:19" ht="22.5" customHeight="1" x14ac:dyDescent="0.2">
      <c r="A98" s="146"/>
      <c r="B98" s="65" t="s">
        <v>119</v>
      </c>
      <c r="C98" s="69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1"/>
      <c r="O98" s="72"/>
      <c r="P98" s="73">
        <f t="shared" si="2"/>
        <v>4.166666666666667</v>
      </c>
      <c r="Q98" s="78">
        <v>1.2</v>
      </c>
      <c r="R98" s="77">
        <v>5</v>
      </c>
      <c r="S98" s="76">
        <f t="shared" si="3"/>
        <v>0</v>
      </c>
    </row>
    <row r="99" spans="1:19" ht="22.5" customHeight="1" x14ac:dyDescent="0.2">
      <c r="A99" s="146"/>
      <c r="B99" s="65" t="s">
        <v>120</v>
      </c>
      <c r="C99" s="69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1"/>
      <c r="O99" s="72"/>
      <c r="P99" s="73">
        <f t="shared" si="2"/>
        <v>6.25</v>
      </c>
      <c r="Q99" s="78">
        <v>1.2</v>
      </c>
      <c r="R99" s="77">
        <v>7.5</v>
      </c>
      <c r="S99" s="76">
        <f t="shared" si="3"/>
        <v>0</v>
      </c>
    </row>
    <row r="100" spans="1:19" ht="22.5" customHeight="1" x14ac:dyDescent="0.2">
      <c r="A100" s="146"/>
      <c r="B100" s="65" t="s">
        <v>121</v>
      </c>
      <c r="C100" s="69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1"/>
      <c r="O100" s="72"/>
      <c r="P100" s="73">
        <f t="shared" si="2"/>
        <v>6.1611374407582939</v>
      </c>
      <c r="Q100" s="74">
        <v>1.0549999999999999</v>
      </c>
      <c r="R100" s="77">
        <v>6.5</v>
      </c>
      <c r="S100" s="76">
        <f t="shared" si="3"/>
        <v>0</v>
      </c>
    </row>
    <row r="101" spans="1:19" ht="22.5" customHeight="1" x14ac:dyDescent="0.2">
      <c r="A101" s="146"/>
      <c r="B101" s="65" t="s">
        <v>122</v>
      </c>
      <c r="C101" s="69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1"/>
      <c r="O101" s="72"/>
      <c r="P101" s="73">
        <f t="shared" si="2"/>
        <v>6.1611374407582939</v>
      </c>
      <c r="Q101" s="74">
        <v>1.0549999999999999</v>
      </c>
      <c r="R101" s="77">
        <v>6.5</v>
      </c>
      <c r="S101" s="76">
        <f t="shared" si="3"/>
        <v>0</v>
      </c>
    </row>
    <row r="102" spans="1:19" ht="22.5" customHeight="1" x14ac:dyDescent="0.2">
      <c r="A102" s="146"/>
      <c r="B102" s="65" t="s">
        <v>123</v>
      </c>
      <c r="C102" s="69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1"/>
      <c r="O102" s="72"/>
      <c r="P102" s="73">
        <f t="shared" si="2"/>
        <v>5.8333333333333339</v>
      </c>
      <c r="Q102" s="78">
        <v>1.2</v>
      </c>
      <c r="R102" s="77">
        <v>7</v>
      </c>
      <c r="S102" s="76">
        <f t="shared" si="3"/>
        <v>0</v>
      </c>
    </row>
    <row r="103" spans="1:19" ht="22.5" customHeight="1" x14ac:dyDescent="0.2">
      <c r="A103" s="146"/>
      <c r="B103" s="64" t="s">
        <v>80</v>
      </c>
      <c r="C103" s="69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1"/>
      <c r="O103" s="72"/>
      <c r="P103" s="73">
        <f t="shared" si="2"/>
        <v>5.8333333333333339</v>
      </c>
      <c r="Q103" s="78">
        <v>1.2</v>
      </c>
      <c r="R103" s="77">
        <v>7</v>
      </c>
      <c r="S103" s="76">
        <f t="shared" si="3"/>
        <v>0</v>
      </c>
    </row>
    <row r="104" spans="1:19" ht="22.5" customHeight="1" thickBot="1" x14ac:dyDescent="0.25">
      <c r="A104" s="147"/>
      <c r="B104" s="148"/>
      <c r="C104" s="148"/>
      <c r="D104" s="148"/>
      <c r="E104" s="148"/>
      <c r="F104" s="148"/>
      <c r="G104" s="148"/>
      <c r="H104" s="148"/>
      <c r="I104" s="148"/>
      <c r="J104" s="148"/>
      <c r="K104" s="148"/>
      <c r="L104" s="148"/>
      <c r="M104" s="148"/>
      <c r="N104" s="148"/>
      <c r="O104" s="148"/>
      <c r="P104" s="148"/>
      <c r="Q104" s="148"/>
      <c r="R104" s="149"/>
      <c r="S104" s="79">
        <f>SUM(S16:S103)</f>
        <v>0</v>
      </c>
    </row>
    <row r="105" spans="1:19" x14ac:dyDescent="0.2"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57"/>
      <c r="Q105" s="45"/>
      <c r="R105" s="19"/>
      <c r="S105" s="19"/>
    </row>
    <row r="106" spans="1:19" s="33" customFormat="1" ht="25.5" customHeight="1" x14ac:dyDescent="0.2">
      <c r="I106" s="34"/>
      <c r="J106" s="34"/>
      <c r="K106" s="34"/>
      <c r="L106" s="34"/>
      <c r="M106" s="34"/>
      <c r="N106" s="34"/>
      <c r="P106" s="58"/>
      <c r="Q106" s="46"/>
    </row>
    <row r="107" spans="1:19" s="33" customFormat="1" x14ac:dyDescent="0.2">
      <c r="I107" s="35"/>
      <c r="J107" s="35"/>
      <c r="K107" s="35"/>
      <c r="L107" s="35"/>
      <c r="M107" s="35"/>
      <c r="N107" s="35"/>
      <c r="O107" s="35"/>
      <c r="P107" s="59"/>
      <c r="Q107" s="47"/>
      <c r="R107" s="35"/>
      <c r="S107" s="35"/>
    </row>
    <row r="108" spans="1:19" s="33" customFormat="1" ht="9" customHeight="1" x14ac:dyDescent="0.2">
      <c r="P108" s="58"/>
      <c r="Q108" s="46"/>
    </row>
    <row r="109" spans="1:19" s="33" customFormat="1" x14ac:dyDescent="0.2">
      <c r="C109" s="36"/>
      <c r="D109" s="36"/>
      <c r="E109" s="36"/>
      <c r="G109" s="36"/>
      <c r="I109" s="37"/>
      <c r="J109" s="37"/>
      <c r="K109" s="37"/>
      <c r="L109" s="37"/>
      <c r="M109" s="37"/>
      <c r="N109" s="37"/>
      <c r="O109" s="37"/>
      <c r="P109" s="60"/>
      <c r="Q109" s="48"/>
      <c r="R109" s="37"/>
      <c r="S109" s="37"/>
    </row>
    <row r="110" spans="1:19" s="33" customFormat="1" x14ac:dyDescent="0.2">
      <c r="C110" s="36"/>
      <c r="D110" s="36"/>
      <c r="E110" s="36"/>
      <c r="F110" s="36"/>
      <c r="G110" s="36"/>
      <c r="H110" s="37"/>
      <c r="I110" s="37"/>
      <c r="J110" s="37"/>
      <c r="K110" s="37"/>
      <c r="L110" s="37"/>
      <c r="M110" s="37"/>
      <c r="N110" s="37"/>
      <c r="O110" s="37"/>
      <c r="P110" s="60"/>
      <c r="Q110" s="48"/>
      <c r="R110" s="37"/>
      <c r="S110" s="37"/>
    </row>
    <row r="111" spans="1:19" s="33" customFormat="1" ht="244.5" customHeight="1" x14ac:dyDescent="0.2">
      <c r="B111" s="80" t="s">
        <v>126</v>
      </c>
      <c r="F111" s="38"/>
      <c r="G111" s="39"/>
      <c r="H111" s="39"/>
      <c r="I111" s="39"/>
      <c r="J111" s="39"/>
      <c r="K111" s="39"/>
      <c r="L111" s="39"/>
      <c r="M111" s="39"/>
      <c r="N111" s="39"/>
      <c r="O111" s="39"/>
      <c r="P111" s="61"/>
      <c r="Q111" s="49"/>
      <c r="R111" s="39"/>
      <c r="S111" s="39"/>
    </row>
    <row r="150" spans="2:19" ht="15" x14ac:dyDescent="0.2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 s="62"/>
      <c r="Q150" s="50"/>
      <c r="R150"/>
      <c r="S150"/>
    </row>
  </sheetData>
  <mergeCells count="47">
    <mergeCell ref="A93:A104"/>
    <mergeCell ref="B104:R104"/>
    <mergeCell ref="J81:J84"/>
    <mergeCell ref="C80:K80"/>
    <mergeCell ref="L80:N80"/>
    <mergeCell ref="O80:S80"/>
    <mergeCell ref="C81:C84"/>
    <mergeCell ref="D81:D84"/>
    <mergeCell ref="E81:E84"/>
    <mergeCell ref="F81:F84"/>
    <mergeCell ref="G81:G84"/>
    <mergeCell ref="H81:H84"/>
    <mergeCell ref="I81:I84"/>
    <mergeCell ref="K81:K84"/>
    <mergeCell ref="L81:L84"/>
    <mergeCell ref="A80:A92"/>
    <mergeCell ref="O40:S40"/>
    <mergeCell ref="F32:F35"/>
    <mergeCell ref="O51:S51"/>
    <mergeCell ref="G32:G35"/>
    <mergeCell ref="M81:M84"/>
    <mergeCell ref="N81:N84"/>
    <mergeCell ref="O58:S58"/>
    <mergeCell ref="O75:S75"/>
    <mergeCell ref="O1:S1"/>
    <mergeCell ref="O3:S3"/>
    <mergeCell ref="F20:F24"/>
    <mergeCell ref="G20:G24"/>
    <mergeCell ref="H20:H24"/>
    <mergeCell ref="O24:S24"/>
    <mergeCell ref="C14:N14"/>
    <mergeCell ref="O15:S15"/>
    <mergeCell ref="F18:H19"/>
    <mergeCell ref="D11:S11"/>
    <mergeCell ref="D6:S6"/>
    <mergeCell ref="D7:S7"/>
    <mergeCell ref="D8:S8"/>
    <mergeCell ref="D9:S9"/>
    <mergeCell ref="D10:S10"/>
    <mergeCell ref="B1:M3"/>
    <mergeCell ref="A58:A79"/>
    <mergeCell ref="B25:E25"/>
    <mergeCell ref="B26:E26"/>
    <mergeCell ref="C31:E35"/>
    <mergeCell ref="A15:A55"/>
    <mergeCell ref="B37:E37"/>
    <mergeCell ref="B36:E36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56" fitToHeight="2" orientation="portrait" horizontalDpi="360" verticalDpi="360" r:id="rId1"/>
  <rowBreaks count="2" manualBreakCount="2">
    <brk id="55" max="16383" man="1"/>
    <brk id="69" max="1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9"/>
  <sheetViews>
    <sheetView workbookViewId="0">
      <selection activeCell="D4" sqref="D4"/>
    </sheetView>
  </sheetViews>
  <sheetFormatPr baseColWidth="10" defaultRowHeight="15" x14ac:dyDescent="0.25"/>
  <cols>
    <col min="2" max="2" width="20.140625" customWidth="1"/>
  </cols>
  <sheetData>
    <row r="1" spans="2:7" ht="15.75" thickBot="1" x14ac:dyDescent="0.3"/>
    <row r="2" spans="2:7" ht="15.75" thickBot="1" x14ac:dyDescent="0.3">
      <c r="B2" s="160" t="s">
        <v>114</v>
      </c>
      <c r="C2" s="161"/>
      <c r="D2" s="161"/>
      <c r="E2" s="161"/>
      <c r="F2" s="161"/>
      <c r="G2" s="162"/>
    </row>
    <row r="3" spans="2:7" ht="15.75" thickBot="1" x14ac:dyDescent="0.3"/>
    <row r="4" spans="2:7" ht="90.75" thickBot="1" x14ac:dyDescent="0.3">
      <c r="B4" s="29" t="s">
        <v>115</v>
      </c>
      <c r="C4" s="26" t="s">
        <v>104</v>
      </c>
      <c r="D4" s="27" t="s">
        <v>111</v>
      </c>
      <c r="E4" s="27" t="s">
        <v>112</v>
      </c>
      <c r="F4" s="28" t="s">
        <v>105</v>
      </c>
      <c r="G4" s="27" t="s">
        <v>113</v>
      </c>
    </row>
    <row r="5" spans="2:7" ht="15.75" thickBot="1" x14ac:dyDescent="0.3">
      <c r="B5" s="25" t="s">
        <v>106</v>
      </c>
      <c r="C5" s="24">
        <f>25*1.1</f>
        <v>27.500000000000004</v>
      </c>
      <c r="D5" s="24">
        <f>35*1.1</f>
        <v>38.5</v>
      </c>
      <c r="E5" s="24">
        <v>44</v>
      </c>
      <c r="F5" s="24">
        <v>55</v>
      </c>
      <c r="G5" s="24">
        <f>55*1.1</f>
        <v>60.500000000000007</v>
      </c>
    </row>
    <row r="6" spans="2:7" ht="15.75" thickBot="1" x14ac:dyDescent="0.3">
      <c r="B6" s="25" t="s">
        <v>107</v>
      </c>
      <c r="C6" s="24">
        <f>30*1.1</f>
        <v>33</v>
      </c>
      <c r="D6" s="24">
        <v>44</v>
      </c>
      <c r="E6" s="24">
        <v>55</v>
      </c>
      <c r="F6" s="24">
        <v>66</v>
      </c>
      <c r="G6" s="24">
        <f>65*1.1</f>
        <v>71.5</v>
      </c>
    </row>
    <row r="7" spans="2:7" ht="15.75" thickBot="1" x14ac:dyDescent="0.3">
      <c r="B7" s="25" t="s">
        <v>108</v>
      </c>
      <c r="C7" s="24">
        <f>35*1.1</f>
        <v>38.5</v>
      </c>
      <c r="D7" s="24">
        <f>50*1.1</f>
        <v>55.000000000000007</v>
      </c>
      <c r="E7" s="24">
        <v>66</v>
      </c>
      <c r="F7" s="24">
        <f>70*1.1</f>
        <v>77</v>
      </c>
      <c r="G7" s="24">
        <f>75*1.1</f>
        <v>82.5</v>
      </c>
    </row>
    <row r="8" spans="2:7" ht="15.75" thickBot="1" x14ac:dyDescent="0.3">
      <c r="B8" s="25" t="s">
        <v>109</v>
      </c>
      <c r="C8" s="24">
        <f>40*1.1</f>
        <v>44</v>
      </c>
      <c r="D8" s="24">
        <f>60*1.1</f>
        <v>66</v>
      </c>
      <c r="E8" s="24">
        <v>77</v>
      </c>
      <c r="F8" s="24">
        <f>80*1.1</f>
        <v>88</v>
      </c>
      <c r="G8" s="24">
        <f>85*1.1</f>
        <v>93.500000000000014</v>
      </c>
    </row>
    <row r="9" spans="2:7" ht="15.75" thickBot="1" x14ac:dyDescent="0.3">
      <c r="B9" s="25" t="s">
        <v>110</v>
      </c>
      <c r="C9" s="24">
        <f>100*1.1</f>
        <v>110.00000000000001</v>
      </c>
      <c r="D9" s="24">
        <f>150*1.1</f>
        <v>165</v>
      </c>
      <c r="E9" s="24">
        <f>200*1.1</f>
        <v>220.00000000000003</v>
      </c>
      <c r="F9" s="24">
        <f>250*1.1</f>
        <v>275</v>
      </c>
      <c r="G9" s="24">
        <f>300*1.1</f>
        <v>330</v>
      </c>
    </row>
  </sheetData>
  <mergeCells count="1">
    <mergeCell ref="B2:G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Feuil2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Eline DUVAL</dc:creator>
  <cp:lastModifiedBy>Audrey Desloges</cp:lastModifiedBy>
  <cp:lastPrinted>2023-01-31T15:21:45Z</cp:lastPrinted>
  <dcterms:created xsi:type="dcterms:W3CDTF">2019-06-12T09:50:03Z</dcterms:created>
  <dcterms:modified xsi:type="dcterms:W3CDTF">2024-04-09T12:52:09Z</dcterms:modified>
</cp:coreProperties>
</file>